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ałącznik do uchwały" sheetId="1" r:id="rId1"/>
    <sheet name="Arkusz2" sheetId="2" r:id="rId2"/>
    <sheet name="Arkusz3" sheetId="3" r:id="rId3"/>
  </sheets>
  <definedNames>
    <definedName name="_xlnm.Print_Area" localSheetId="0">'Załącznik do uchwały'!$A$1:$AG$59</definedName>
    <definedName name="_xlnm.Print_Titles" localSheetId="0">'Załącznik do uchwały'!$10:$14</definedName>
  </definedNames>
  <calcPr fullCalcOnLoad="1"/>
</workbook>
</file>

<file path=xl/sharedStrings.xml><?xml version="1.0" encoding="utf-8"?>
<sst xmlns="http://schemas.openxmlformats.org/spreadsheetml/2006/main" count="166" uniqueCount="108">
  <si>
    <t>Projekt/Działanie/Tytuł Projektu</t>
  </si>
  <si>
    <t>Beneficjent</t>
  </si>
  <si>
    <t>Charakterystyka projektu</t>
  </si>
  <si>
    <t>Okres realizacji</t>
  </si>
  <si>
    <t>Wartość Całkowita Projektu</t>
  </si>
  <si>
    <t>Wydatki w 2007r.</t>
  </si>
  <si>
    <t>% udział dofinansowania</t>
  </si>
  <si>
    <t>Całkowity koszt kwalifikowalny projektu</t>
  </si>
  <si>
    <t>dofinansowanie z budż.państwa</t>
  </si>
  <si>
    <t>dof. Z budżetu państwa</t>
  </si>
  <si>
    <t>Działanie 2.5. Gospodarowanie rolniczymi zasobami wodnymi</t>
  </si>
  <si>
    <t>Regulacja rzeki Lutryny w km 8+500-19+000 dla poprawy warunków korzystania z wód i ochrony p.powodziowej, gm. Jabłonowo Pomorskie, Świecie n/Osą</t>
  </si>
  <si>
    <t>Regulacja Kanału Zgniłobłoty w km 3+944-6+300 dla poprawy warunków korzystania z wód i ochrony przeciwpwodziowej, gm. Bobrowo</t>
  </si>
  <si>
    <t>2007-2008</t>
  </si>
  <si>
    <t>Wartość dofinansowania z EFOiGR</t>
  </si>
  <si>
    <t>Wydatki w 2008r.</t>
  </si>
  <si>
    <t>1. Poprawa wykorzystania środków produkcji, zwiększenie stabilności i jakości plonów.                       2. Poprawa skuteczności i efektywniości zabiegów agrotechnicznych</t>
  </si>
  <si>
    <t>1. Regulacja stasunków wodnych w celu polepszenia zdolności produkcyjnej gleby - ułatwienia jej uprawy.</t>
  </si>
  <si>
    <t>1. Przywrócenie właściwego działania urządzeń melioracyjnych.                             2. Ochrona przed zalewami i podtopieniami użytków rolnych na pow. 900 ha.</t>
  </si>
  <si>
    <t>1.Kształtowanie przekroju podłużnego i poprzecznego koryta cieku.                                2. Ochrona przed podtopieniem 250ha użytków rolnych.                                     3. Przeciwdziałanie degradacji jez. Rządz.                                   4. Likwidacja zamulenia rumowiskiem w ilości 7000 m³ rocznie. Retencja korytowa 2,7 tyś. m³</t>
  </si>
  <si>
    <t>1.Kształtowanie przekroju podłużnego i poprzecznego koryta cieku.                               2. Ochrona przed powodzią użytków rolnych na pow. 650ha.                                                3. Przeciwdziałanie zabagnieniu i degradacji użytków rolnych, położonych na gruntach organicznych w dolinie rzeki w m. Jaguszewice.</t>
  </si>
  <si>
    <t>1. Kształtowanie przekroju podłużnego i poprzecznrgokoryta cieku.                                             2. Ochrona przed powodzią, retencjonowanie wód w jeziorze Marek.                                                   3. Zachowanie istniejących biotopów w dolinie kanału.</t>
  </si>
  <si>
    <t>1. Kształtowanie przekroju podłużnego i poprzecznego koryta cieku.                                        2. Ochrona p.powodzią terenów rolnych na pow. 1100ha.                                                     3. Usprawnienie i poprawa odpływu nadmiaru wód z hydrowęzła Mlewiec - Korza.                                                   4. Regulacja stosunków wodnych w zlewni.                                           5. Poprawa ochrony p.powodziowej terenów zabudowanych w rejonie m. Grębocin i Gostkowo</t>
  </si>
  <si>
    <t>1. Ochrona użytków rolnych przed zalewami, ochrona gruntów rolnych przed degradacją i polepszenie efektywności wykorzystania środków produkcji.</t>
  </si>
  <si>
    <t xml:space="preserve">1. Ochrona przed powodzią.                                2. Regulacja stosunków wodnych w celu polepszenia zdolności produkcyjnej gleby - ułatwienia jej uprawy. </t>
  </si>
  <si>
    <t>Zarząd Melioracji i Urządzeń Wodnych</t>
  </si>
  <si>
    <t>Priorytet 1 - Wspieranie zmian i dostosowań w rolnictwie</t>
  </si>
  <si>
    <t xml:space="preserve">1. Ochrona przed powodzią.                                    2. Regulacja stosunków wodnych w celu polepszenia zdolności produkcyjnej gleby - ułatwienia jej uprawy. </t>
  </si>
  <si>
    <t>1. Niedopuszczenie do degradacji użytków rolnych na pow. 280 ha                                                             2. Utrzymanie wysokości plonów, poprawa efektywności wykorzystania środków produkcji, nawozów i materiału siewnego.</t>
  </si>
  <si>
    <t>1. Kształtownie przekroju podłuznego i poprzecznego koryta cieku.                                                                    2. Ochrona przed podtopieniem 370ha użytków rolnych oraz oczyszczalni ścieków wsi Rogóźno.                                                        3. Ochrona licznych biotopów łąkowo - bagiennych na terenie Strefy Chronionego Krajobrazu Doliny Osy i Gardęgi, poprzez wykonanie budowli stabilizujących jeziora i zbiorniki wodne.                                            4. Dodatkowa retencja powierzchniowa 28 tys.m³.</t>
  </si>
  <si>
    <t>1. Ochrona przed powodzią użytków rolnych Podmiejskiej Niziny Chełmińskiej i infrastruktury technicznej na obszarze 540 ha.</t>
  </si>
  <si>
    <t>Wydatki w 2006r.</t>
  </si>
  <si>
    <t>2006-2007</t>
  </si>
  <si>
    <t>1.  Podniesienie stopnia zabezpieczenia przeciwpowodziowego doliny.                                                       2. niedopuszczenie do degradacji środowiska naturalnego</t>
  </si>
  <si>
    <t>1. Ochrona przed powodzią na pow. 4165ha gruntów o bardzo wysokiej kulturze rolnej oraz cennych przyrodniczo obszarów na terenie Krajobrazowego Parku Doliny Dolnej Wisły.</t>
  </si>
  <si>
    <t>1. Zabezpieczenia urządzeń melioracyjnych przed negatywnymi skutkami erozji.</t>
  </si>
  <si>
    <t>1. Usprawnienie spływu wód, polepszenie stosunków wodnych na pow. 360 ha.</t>
  </si>
  <si>
    <t>1. Kształtowanie przekroju podłużnego i poprzecznego koryta cieku.                                    2. Ochrona przed podtopieniem i zalaniem 860ha użytków rolnych oraz gminnej oczyszczalni ścieków we wsi Lisewo.</t>
  </si>
  <si>
    <t>1. Kształtowanie przekroju podłużnego i poprzecznego koryta cieku.                                   2. Ochrona przed powodzią 450ha użytków rolnych, w tym gminnej oczyszczalni ścieków w m. Kikół.                                    3. Zapewnienie odpływu wód dla gruntów zmeliorowanych.</t>
  </si>
  <si>
    <t>1. Kształtowanie przekoju podłuznego i poprzecznego koryta cieku.                                                2. Ochrona przed powodzią na pow. 190ha gruntów o bardzo wysokiej kulturze rolnej oraz cennych przyrodniczo obszarów na terenie Krajobrazowego Parku Doliny Dolnej Wisły.</t>
  </si>
  <si>
    <t>1. Ochrona użytków rolnych przed zalewami.                        2. Ochrona gruntów rolnych przed degradacją i zapewnienie odpływu dla melioracji szczegółowej</t>
  </si>
  <si>
    <t>1. Przywrócenie właściwego działania urządzeń melioracyjnych.                           2.Ochrona przed zalewami i podtopieniami użytków rolnych na pow. 256 ha</t>
  </si>
  <si>
    <t>1. Zabezpieczenie przeciwpowodziowe na pow. 100ha.</t>
  </si>
  <si>
    <t>1. Podniesienie stopnia zabezpieczenia przeciwpowodziowego doliny.                                           2.Poprawa infrastruktury komunikacyjnej.</t>
  </si>
  <si>
    <t>1. Utrzymanie istniejącego biotopu leśno - łąkowego na pow. 2,5 km², zlokalizowanego w Tucholskim Parku Krajobrazowym.</t>
  </si>
  <si>
    <t xml:space="preserve">1. Umożliwienie nawadniania na pow. 360ha. </t>
  </si>
  <si>
    <t xml:space="preserve">1. Ochrona przed powodzią.                                        2.Regulacja stosunków wodnych w celu polepszenia zdolności produkcyjnej gleby - ułatwienia jej uprawy. </t>
  </si>
  <si>
    <t xml:space="preserve">1. Regulacja stosunków wodnych w celu polepszenia zdolności produkcyjnej gleby - ułatwienia jej uprawy. </t>
  </si>
  <si>
    <t>1. Ochrona przed powodzią na pow. 2500 ha.                                                             2. Powstrzymanie procesu degradacji środowiska i zachowanie równowagi ekologicznej.</t>
  </si>
  <si>
    <t>1. Kształtowanie przekroju podłużnego i poprzecznego koryta cieku.                                                                2. Regulacja stosunków wodnych użytków rolnych w zlewni rowu na pow. 54,8 km².                                                                 3. Ochrona przed podtopieniem na powierzchni 1200ha. Retencja korytowa 10 tyś. m³.</t>
  </si>
  <si>
    <t>1. Kształtowanie przekroju podłużnego i poprzecznego koryta cieku.                                                  2. Ochrona przed powodzią</t>
  </si>
  <si>
    <t xml:space="preserve">1. Zabezpieczenie przeciwpowodziowe na pow. 120 ha.                                                            2. Utrzymanie biotopu leśno-łąkowego. </t>
  </si>
  <si>
    <t>Melioracje gruntów rolnych Brzyszewo - Lutobórz II element IV  gm. Chodecz</t>
  </si>
  <si>
    <t>Melioracje gruntów rolnych Czewujewo Gogółkowo I, gm. Żnin, Gąsawa, Rogowo</t>
  </si>
  <si>
    <t>Regulacja rzeki Młynówki w km 0+000-8+400, gm. Grudziądz</t>
  </si>
  <si>
    <t>Przebudowa wału p.powodziowego Podmiejskiej Niziny Chełmińskiej w km 16+180-21+150, m i gm. Chełmno</t>
  </si>
  <si>
    <t>Regulacja Strugi Toruńskiej w km 7+676-26+186 na terenie  gminy Lubicz, Łysomice, Chełmża oraz miasta Toruń</t>
  </si>
  <si>
    <t>Przebudowa rurociągu melioracyjnego we wsi Szewo i Grabina, gm. Lubień Kujawski</t>
  </si>
  <si>
    <t>Przebudowa zastawki na rzece Rokitka w km 37+756 w m. Wiele wraz z regulacją rz. Rokitka w km 37+695 - 39+000, gm. Mrocza</t>
  </si>
  <si>
    <t>Kruszyn II element I - melioracje gruntów rolnych, gm. Włocławek</t>
  </si>
  <si>
    <t>Błenna II - melioracjegruntów rolnych, gm. Izbica Kujawska</t>
  </si>
  <si>
    <t>Melioracje gruntów rolnych pn Przysiersk I , gm. Bukowiec, Świecie</t>
  </si>
  <si>
    <t>Modernizacja Kanału Parchańskiego od km 14+540 do km 19+700  gm. Inowrocław, Gniewkowo, Dąbrowa Biskupia</t>
  </si>
  <si>
    <t>Poniesione nakłady</t>
  </si>
  <si>
    <t>koszty kwalifikowalne</t>
  </si>
  <si>
    <t>Budowle na Kanale Parchańskim od km 0+000 do km 9+724, gmina Gniewkowo, Dąbrowa Biskupia</t>
  </si>
  <si>
    <t>Regulacja rzeki Gąsawki w km 15+240 - 26+229 wraz z budowlami piętrzącymi w km 17+136 i 19+260, gm. Szubin</t>
  </si>
  <si>
    <t xml:space="preserve">1 Utrzymanie retencji i biotopu leśno- łąkowego  </t>
  </si>
  <si>
    <t>2007 - 2008</t>
  </si>
  <si>
    <t>Uwaga:</t>
  </si>
  <si>
    <t>Rozbudowa wału przeciwpowodziowego, zagospodarowanie terenu i remont budynku starej pompowni w miejscowości Kończyce gmina Nowe, powiat świecki</t>
  </si>
  <si>
    <t xml:space="preserve">"Naprawa i odbudowa stacji pomp Starogród" gm. Chełmno, pow. chełmiński </t>
  </si>
  <si>
    <t>Zbiornik rumowiska i retencji w Raciążku Podzamcze gmina Raciążek, powiat Aleksandrów Kujawski</t>
  </si>
  <si>
    <t>Przebudowa budowli rozrządowej na Kanale Przyłęki w km 1+372 wraz z przepustem w km 1+674 w miejscowości Przyłęki, gmina Białe Błota powiat bydgoski</t>
  </si>
  <si>
    <t>Regulacja Strugi Sadzkiej w km 1+715 do 18+672 dla poprawy warunków korzystania z wód i ochrony przeciwpowodziowej gm. Stolno, Lisewo</t>
  </si>
  <si>
    <t>Regulacja Rowu Plemięckiego w km 0+000 - 13+020 gm. Gruta, Grudziądz, Radzyń Chełmiński powiat Grudziądz</t>
  </si>
  <si>
    <t>Odbudowa Strugi Rychnowskiej w km 10+785 - 15+500 gm Kowalewo Pomorskie, powiat Golub-Dobrzyń</t>
  </si>
  <si>
    <t>Regulacja rzeki Lubianki w km 16+800 - 26+350 dla poprawy warunków korzystania z wód i ochrony przeciwpowodziowej, gm. Kikół, powiat Lipno</t>
  </si>
  <si>
    <t>Regulacja Kanału Środkowego Wiejskiej Niziny Chełmińskiej w km 0+000 do 5+060 i 5+986 do 10+310 gm. Chełmno, Unisław, Dąbrowa Chełmińska, powiat: Chełmno, Bydgoszcz</t>
  </si>
  <si>
    <t>"Przysiersk - odbudowa rurociągu i rowu melioracyjnego w hm 3+25 do 12+85" w miejscowości Przysiersk gmina Bukowiec powiat świecki</t>
  </si>
  <si>
    <t>Przebudowa rurociągu melioracyjnego we wsi Płocicz gmina Kamień Krajeński powiat Sępólno Krajeńskie</t>
  </si>
  <si>
    <t>Odbudowa rurociągu melioracyjnego we wsi Wąwelno gmina Sośno, powiat Sępólno Krajeńskie</t>
  </si>
  <si>
    <t>Przebudowa rurociągu melioracyjnego we wsi Ludzisko Górki, gmina Janikowo, Strzelno powiat inowrocławski , mogileński</t>
  </si>
  <si>
    <t>Modernizacja wału przeciwpowodziowego Sartowice Nowe od km 24+650 do 31+800 (droga dojazdowa) Gmina Nowe, powiat świecki</t>
  </si>
  <si>
    <t>Remont i przebudowa Kanału Węgornia w km 0+000 do km 4+600 wieś Klocek, gmina Tuchola, powiat tucholski</t>
  </si>
  <si>
    <t>Przebudowa jazu na rzece Stara Noteć w km 15+500 w miejscowości Tur gmina Szubin, powiat nakielski</t>
  </si>
  <si>
    <t>"Chalin Ruszkowo element III - melioracje gruntów rolnych" gm. Dobrzyń n/Wisłą, powiat Lipno</t>
  </si>
  <si>
    <t>"Jasień - Turza Wilcza II A - melioracje gruntów rolnych" gm. Tłuchowo, powiat Lipno</t>
  </si>
  <si>
    <t>"Mlewo II etap II - melioracje gruntów rolnych" gm. Kowalewo Pomorskie pow. Golub-Dobrzyń, gm. Wąbrzeźno pow. Wąbrzeźno</t>
  </si>
  <si>
    <t>l.p</t>
  </si>
  <si>
    <t>Budziszewo - Bukowiec III etap II - melioracje gruntów rolnych, gm. Książki, Jabłonowo Pomorskie</t>
  </si>
  <si>
    <t>Przewidziane do refundacji z EFOiGR</t>
  </si>
  <si>
    <t>Przewidziane do refundacji z budżetu państwa</t>
  </si>
  <si>
    <t>Wieloletni Program Inwestycyjny na lata 2004-2008 współfinansowany w ramach Sektorowego Programu Operacyjnego Restrukturyzacja i modernizacja sektora żywnościowego oraz rozwój obszarów wiejskich "Gospodarowanie rolniczymi zasobami wodnymi "</t>
  </si>
  <si>
    <t>w sprawie zmiany uchwały</t>
  </si>
  <si>
    <t>Nakłady do poniesienia</t>
  </si>
  <si>
    <t>* Poniesione koszty kwalifikowalne stanowią koszty ogólne przygotowania projektu</t>
  </si>
  <si>
    <t>**Poniesione koszty kwalifikowalne i niekwalifikowalne zostały wydatkowane z  działu 010 Rolnictwo i łowiectwo 01008 melioracje wodne § 6050  wydatki inwestycyjne jednostek budżetowych</t>
  </si>
  <si>
    <t>koszty niekwalifikowalne</t>
  </si>
  <si>
    <t>dof. Ze środków własnych lub innych (koszty niekwalifikowalne)</t>
  </si>
  <si>
    <t>koszty kwalifikowalne i niekwalifikowalne</t>
  </si>
  <si>
    <t>dof. Ze środków wł. Lub innych (koszty niekwalifikowalne)</t>
  </si>
  <si>
    <t>Regulacja rzeki Pręczawy w km 0+000-1+000 i 7+700-14+133 wraz z retencją wód w istniejących zbiornikach wodnych, gm. Grudziądz, Rogóźno</t>
  </si>
  <si>
    <r>
      <t>1. Ochrona przeciwpowodziowa doliny o pow. 6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                                                    2. Przywrócenie właściwego działania urządzeń melioracji podstawowych na pow. 980ha, stworzenie możliwości regulowania odpływu wód.</t>
    </r>
  </si>
  <si>
    <t>z dnia....................</t>
  </si>
  <si>
    <t>Wartość Dofinansowania EFOiGR</t>
  </si>
  <si>
    <t>Załącznik do uchwały nr……….</t>
  </si>
  <si>
    <t>Sejmiku Województwa Kujawsko-Pomorskiego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</si>
</sst>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center" vertical="center" textRotation="180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6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180"/>
    </xf>
    <xf numFmtId="3" fontId="0" fillId="0" borderId="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14" fontId="0" fillId="0" borderId="6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textRotation="180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180" wrapText="1"/>
    </xf>
    <xf numFmtId="0" fontId="7" fillId="0" borderId="1" xfId="0" applyFont="1" applyBorder="1" applyAlignment="1">
      <alignment horizontal="center" vertical="center" textRotation="180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textRotation="180" wrapText="1"/>
    </xf>
    <xf numFmtId="0" fontId="7" fillId="0" borderId="12" xfId="0" applyFont="1" applyBorder="1" applyAlignment="1">
      <alignment horizontal="center" vertical="center" textRotation="180" wrapText="1"/>
    </xf>
    <xf numFmtId="0" fontId="7" fillId="0" borderId="2" xfId="0" applyFont="1" applyBorder="1" applyAlignment="1">
      <alignment horizontal="center" vertical="center" textRotation="180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7"/>
  <sheetViews>
    <sheetView tabSelected="1" view="pageBreakPreview" zoomScaleSheetLayoutView="100" workbookViewId="0" topLeftCell="U1">
      <selection activeCell="AE4" sqref="AE4"/>
    </sheetView>
  </sheetViews>
  <sheetFormatPr defaultColWidth="9.140625" defaultRowHeight="12.75"/>
  <cols>
    <col min="1" max="1" width="5.28125" style="2" customWidth="1"/>
    <col min="2" max="2" width="27.28125" style="3" customWidth="1"/>
    <col min="3" max="3" width="12.421875" style="3" customWidth="1"/>
    <col min="4" max="4" width="22.57421875" style="3" customWidth="1"/>
    <col min="5" max="5" width="6.28125" style="3" customWidth="1"/>
    <col min="6" max="6" width="12.00390625" style="3" customWidth="1"/>
    <col min="7" max="7" width="12.140625" style="3" customWidth="1"/>
    <col min="8" max="8" width="12.28125" style="3" customWidth="1"/>
    <col min="9" max="9" width="6.00390625" style="3" customWidth="1"/>
    <col min="10" max="10" width="11.421875" style="3" customWidth="1"/>
    <col min="11" max="11" width="9.140625" style="3" customWidth="1"/>
    <col min="12" max="12" width="10.28125" style="3" customWidth="1"/>
    <col min="13" max="13" width="10.57421875" style="3" customWidth="1"/>
    <col min="14" max="14" width="9.28125" style="3" customWidth="1"/>
    <col min="15" max="15" width="9.7109375" style="3" customWidth="1"/>
    <col min="16" max="17" width="10.7109375" style="3" customWidth="1"/>
    <col min="18" max="18" width="7.57421875" style="3" customWidth="1"/>
    <col min="19" max="21" width="10.00390625" style="3" customWidth="1"/>
    <col min="22" max="22" width="13.28125" style="3" customWidth="1"/>
    <col min="23" max="23" width="11.7109375" style="3" customWidth="1"/>
    <col min="24" max="24" width="10.421875" style="3" customWidth="1"/>
    <col min="25" max="25" width="8.421875" style="3" customWidth="1"/>
    <col min="26" max="26" width="12.140625" style="3" customWidth="1"/>
    <col min="27" max="27" width="11.57421875" style="3" customWidth="1"/>
    <col min="28" max="28" width="10.140625" style="3" customWidth="1"/>
    <col min="29" max="29" width="7.7109375" style="3" customWidth="1"/>
    <col min="30" max="31" width="11.140625" style="3" customWidth="1"/>
    <col min="32" max="32" width="10.421875" style="3" customWidth="1"/>
    <col min="33" max="33" width="7.421875" style="3" customWidth="1"/>
    <col min="34" max="34" width="11.8515625" style="4" customWidth="1"/>
    <col min="35" max="127" width="9.140625" style="4" customWidth="1"/>
    <col min="128" max="16384" width="9.140625" style="3" customWidth="1"/>
  </cols>
  <sheetData>
    <row r="1" spans="1:29" ht="12.75">
      <c r="A1" s="53"/>
      <c r="AC1" s="55" t="s">
        <v>106</v>
      </c>
    </row>
    <row r="2" spans="1:29" ht="12.75">
      <c r="A2" s="53"/>
      <c r="AC2" s="56" t="s">
        <v>107</v>
      </c>
    </row>
    <row r="3" spans="1:29" ht="12.75">
      <c r="A3" s="54"/>
      <c r="AC3" s="55" t="s">
        <v>104</v>
      </c>
    </row>
    <row r="4" spans="1:29" ht="12.75">
      <c r="A4" s="54"/>
      <c r="AC4" s="56" t="s">
        <v>94</v>
      </c>
    </row>
    <row r="5" spans="1:33" ht="12.75">
      <c r="A5" s="85" t="s">
        <v>93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12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ht="12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0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2.75">
      <c r="A10" s="66" t="s">
        <v>89</v>
      </c>
      <c r="B10" s="68" t="s">
        <v>0</v>
      </c>
      <c r="C10" s="86" t="s">
        <v>1</v>
      </c>
      <c r="D10" s="86" t="s">
        <v>2</v>
      </c>
      <c r="E10" s="84" t="s">
        <v>3</v>
      </c>
      <c r="F10" s="84" t="s">
        <v>4</v>
      </c>
      <c r="G10" s="84" t="s">
        <v>7</v>
      </c>
      <c r="H10" s="84" t="s">
        <v>105</v>
      </c>
      <c r="I10" s="84" t="s">
        <v>6</v>
      </c>
      <c r="J10" s="84" t="s">
        <v>8</v>
      </c>
      <c r="K10" s="84" t="s">
        <v>99</v>
      </c>
      <c r="L10" s="59" t="s">
        <v>63</v>
      </c>
      <c r="M10" s="60"/>
      <c r="N10" s="60"/>
      <c r="O10" s="60"/>
      <c r="P10" s="60"/>
      <c r="Q10" s="60"/>
      <c r="R10" s="60"/>
      <c r="S10" s="60"/>
      <c r="T10" s="61"/>
      <c r="U10" s="62"/>
      <c r="V10" s="63" t="s">
        <v>95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5"/>
    </row>
    <row r="11" spans="1:33" ht="12.75" customHeight="1">
      <c r="A11" s="67"/>
      <c r="B11" s="67"/>
      <c r="C11" s="86"/>
      <c r="D11" s="86"/>
      <c r="E11" s="84"/>
      <c r="F11" s="84"/>
      <c r="G11" s="84"/>
      <c r="H11" s="84"/>
      <c r="I11" s="84"/>
      <c r="J11" s="84"/>
      <c r="K11" s="84"/>
      <c r="L11" s="59" t="s">
        <v>98</v>
      </c>
      <c r="M11" s="60"/>
      <c r="N11" s="60"/>
      <c r="O11" s="60"/>
      <c r="P11" s="60"/>
      <c r="Q11" s="71"/>
      <c r="R11" s="59" t="s">
        <v>64</v>
      </c>
      <c r="S11" s="61"/>
      <c r="T11" s="61"/>
      <c r="U11" s="62"/>
      <c r="V11" s="64" t="s">
        <v>100</v>
      </c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:33" ht="12.75">
      <c r="A12" s="67"/>
      <c r="B12" s="67"/>
      <c r="C12" s="86"/>
      <c r="D12" s="86"/>
      <c r="E12" s="84"/>
      <c r="F12" s="84"/>
      <c r="G12" s="84"/>
      <c r="H12" s="84"/>
      <c r="I12" s="84"/>
      <c r="J12" s="84"/>
      <c r="K12" s="84"/>
      <c r="L12" s="82">
        <v>2001</v>
      </c>
      <c r="M12" s="82">
        <v>2002</v>
      </c>
      <c r="N12" s="82">
        <v>2003</v>
      </c>
      <c r="O12" s="82">
        <v>2004</v>
      </c>
      <c r="P12" s="82">
        <v>2005</v>
      </c>
      <c r="Q12" s="82">
        <v>2006</v>
      </c>
      <c r="R12" s="60">
        <v>2004</v>
      </c>
      <c r="S12" s="71"/>
      <c r="T12" s="59">
        <v>2005</v>
      </c>
      <c r="U12" s="71"/>
      <c r="V12" s="63">
        <v>2006</v>
      </c>
      <c r="W12" s="64"/>
      <c r="X12" s="64"/>
      <c r="Y12" s="65"/>
      <c r="Z12" s="63">
        <v>2007</v>
      </c>
      <c r="AA12" s="64"/>
      <c r="AB12" s="64"/>
      <c r="AC12" s="65"/>
      <c r="AD12" s="63">
        <v>2008</v>
      </c>
      <c r="AE12" s="64"/>
      <c r="AF12" s="64"/>
      <c r="AG12" s="65"/>
    </row>
    <row r="13" spans="1:33" ht="93.75" customHeight="1">
      <c r="A13" s="58"/>
      <c r="B13" s="58"/>
      <c r="C13" s="86"/>
      <c r="D13" s="86"/>
      <c r="E13" s="84"/>
      <c r="F13" s="84"/>
      <c r="G13" s="84"/>
      <c r="H13" s="84"/>
      <c r="I13" s="84"/>
      <c r="J13" s="84"/>
      <c r="K13" s="84"/>
      <c r="L13" s="83"/>
      <c r="M13" s="83"/>
      <c r="N13" s="83"/>
      <c r="O13" s="83"/>
      <c r="P13" s="83"/>
      <c r="Q13" s="83"/>
      <c r="R13" s="52" t="s">
        <v>91</v>
      </c>
      <c r="S13" s="51" t="s">
        <v>92</v>
      </c>
      <c r="T13" s="52" t="s">
        <v>91</v>
      </c>
      <c r="U13" s="51" t="s">
        <v>92</v>
      </c>
      <c r="V13" s="51" t="s">
        <v>31</v>
      </c>
      <c r="W13" s="51" t="s">
        <v>14</v>
      </c>
      <c r="X13" s="51" t="s">
        <v>9</v>
      </c>
      <c r="Y13" s="51" t="s">
        <v>101</v>
      </c>
      <c r="Z13" s="51" t="s">
        <v>5</v>
      </c>
      <c r="AA13" s="51" t="s">
        <v>14</v>
      </c>
      <c r="AB13" s="51" t="s">
        <v>9</v>
      </c>
      <c r="AC13" s="51" t="s">
        <v>101</v>
      </c>
      <c r="AD13" s="51" t="s">
        <v>15</v>
      </c>
      <c r="AE13" s="51" t="s">
        <v>14</v>
      </c>
      <c r="AF13" s="51" t="s">
        <v>9</v>
      </c>
      <c r="AG13" s="51" t="s">
        <v>101</v>
      </c>
    </row>
    <row r="14" spans="1:35" ht="10.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9"/>
      <c r="AI14" s="9"/>
    </row>
    <row r="15" spans="1:33" ht="12.75" customHeight="1">
      <c r="A15" s="76" t="s">
        <v>26</v>
      </c>
      <c r="B15" s="77"/>
      <c r="C15" s="77"/>
      <c r="D15" s="77"/>
      <c r="E15" s="78"/>
      <c r="F15" s="57">
        <f>F17</f>
        <v>67220969</v>
      </c>
      <c r="G15" s="57">
        <f aca="true" t="shared" si="0" ref="G15:AG15">G17</f>
        <v>66124255</v>
      </c>
      <c r="H15" s="57">
        <f t="shared" si="0"/>
        <v>49485944</v>
      </c>
      <c r="I15" s="57"/>
      <c r="J15" s="57">
        <f t="shared" si="0"/>
        <v>16638311</v>
      </c>
      <c r="K15" s="57">
        <f t="shared" si="0"/>
        <v>1096713.7</v>
      </c>
      <c r="L15" s="57">
        <f t="shared" si="0"/>
        <v>20003</v>
      </c>
      <c r="M15" s="57">
        <f t="shared" si="0"/>
        <v>20505</v>
      </c>
      <c r="N15" s="57">
        <f t="shared" si="0"/>
        <v>67465</v>
      </c>
      <c r="O15" s="57">
        <f t="shared" si="0"/>
        <v>817692</v>
      </c>
      <c r="P15" s="57">
        <f t="shared" si="0"/>
        <v>48599</v>
      </c>
      <c r="Q15" s="57">
        <f t="shared" si="0"/>
        <v>321.7</v>
      </c>
      <c r="R15" s="57">
        <f t="shared" si="0"/>
        <v>82835</v>
      </c>
      <c r="S15" s="57">
        <f t="shared" si="0"/>
        <v>20710</v>
      </c>
      <c r="T15" s="57">
        <f t="shared" si="0"/>
        <v>75983</v>
      </c>
      <c r="U15" s="57">
        <f t="shared" si="0"/>
        <v>48395</v>
      </c>
      <c r="V15" s="57">
        <f t="shared" si="0"/>
        <v>19744334</v>
      </c>
      <c r="W15" s="57">
        <f t="shared" si="0"/>
        <v>15034982</v>
      </c>
      <c r="X15" s="57">
        <f t="shared" si="0"/>
        <v>4658089</v>
      </c>
      <c r="Y15" s="57">
        <f t="shared" si="0"/>
        <v>51263</v>
      </c>
      <c r="Z15" s="57">
        <f t="shared" si="0"/>
        <v>33896464</v>
      </c>
      <c r="AA15" s="57">
        <f t="shared" si="0"/>
        <v>24809068.4</v>
      </c>
      <c r="AB15" s="57">
        <f t="shared" si="0"/>
        <v>9023530.6</v>
      </c>
      <c r="AC15" s="57">
        <f t="shared" si="0"/>
        <v>63865</v>
      </c>
      <c r="AD15" s="57">
        <f t="shared" si="0"/>
        <v>12377662</v>
      </c>
      <c r="AE15" s="57">
        <f t="shared" si="0"/>
        <v>9483076</v>
      </c>
      <c r="AF15" s="57">
        <f t="shared" si="0"/>
        <v>2887586</v>
      </c>
      <c r="AG15" s="57">
        <f t="shared" si="0"/>
        <v>7000</v>
      </c>
    </row>
    <row r="16" spans="1:33" ht="12.75">
      <c r="A16" s="79"/>
      <c r="B16" s="80"/>
      <c r="C16" s="80"/>
      <c r="D16" s="80"/>
      <c r="E16" s="81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</row>
    <row r="17" spans="1:33" ht="22.5" customHeight="1">
      <c r="A17" s="72" t="s">
        <v>10</v>
      </c>
      <c r="B17" s="73"/>
      <c r="C17" s="73"/>
      <c r="D17" s="73"/>
      <c r="E17" s="74"/>
      <c r="F17" s="10">
        <f>SUM(F18:F53)</f>
        <v>67220969</v>
      </c>
      <c r="G17" s="10">
        <f aca="true" t="shared" si="1" ref="G17:AG17">SUM(G18:G53)</f>
        <v>66124255</v>
      </c>
      <c r="H17" s="10">
        <v>49485944</v>
      </c>
      <c r="I17" s="10"/>
      <c r="J17" s="10">
        <v>16638311</v>
      </c>
      <c r="K17" s="10">
        <f t="shared" si="1"/>
        <v>1096713.7</v>
      </c>
      <c r="L17" s="10">
        <f t="shared" si="1"/>
        <v>20003</v>
      </c>
      <c r="M17" s="10">
        <f t="shared" si="1"/>
        <v>20505</v>
      </c>
      <c r="N17" s="10">
        <f t="shared" si="1"/>
        <v>67465</v>
      </c>
      <c r="O17" s="10">
        <f t="shared" si="1"/>
        <v>817692</v>
      </c>
      <c r="P17" s="10">
        <f t="shared" si="1"/>
        <v>48599</v>
      </c>
      <c r="Q17" s="10">
        <f t="shared" si="1"/>
        <v>321.7</v>
      </c>
      <c r="R17" s="10">
        <f t="shared" si="1"/>
        <v>82835</v>
      </c>
      <c r="S17" s="10">
        <f t="shared" si="1"/>
        <v>20710</v>
      </c>
      <c r="T17" s="10">
        <f t="shared" si="1"/>
        <v>75983</v>
      </c>
      <c r="U17" s="10">
        <f t="shared" si="1"/>
        <v>48395</v>
      </c>
      <c r="V17" s="10">
        <f t="shared" si="1"/>
        <v>19744334</v>
      </c>
      <c r="W17" s="10">
        <f t="shared" si="1"/>
        <v>15034982</v>
      </c>
      <c r="X17" s="10">
        <f t="shared" si="1"/>
        <v>4658089</v>
      </c>
      <c r="Y17" s="10">
        <f t="shared" si="1"/>
        <v>51263</v>
      </c>
      <c r="Z17" s="10">
        <f t="shared" si="1"/>
        <v>33896464</v>
      </c>
      <c r="AA17" s="10">
        <f t="shared" si="1"/>
        <v>24809068.4</v>
      </c>
      <c r="AB17" s="10">
        <f t="shared" si="1"/>
        <v>9023530.6</v>
      </c>
      <c r="AC17" s="10">
        <f t="shared" si="1"/>
        <v>63865</v>
      </c>
      <c r="AD17" s="10">
        <f t="shared" si="1"/>
        <v>12377662</v>
      </c>
      <c r="AE17" s="10">
        <f t="shared" si="1"/>
        <v>9483076</v>
      </c>
      <c r="AF17" s="10">
        <f t="shared" si="1"/>
        <v>2887586</v>
      </c>
      <c r="AG17" s="10">
        <f t="shared" si="1"/>
        <v>7000</v>
      </c>
    </row>
    <row r="18" spans="1:38" ht="111.75" customHeight="1">
      <c r="A18" s="2">
        <v>1</v>
      </c>
      <c r="B18" s="1" t="s">
        <v>70</v>
      </c>
      <c r="C18" s="11" t="s">
        <v>25</v>
      </c>
      <c r="D18" s="12" t="s">
        <v>33</v>
      </c>
      <c r="E18" s="13">
        <v>2006</v>
      </c>
      <c r="F18" s="14">
        <v>2041135</v>
      </c>
      <c r="G18" s="14">
        <v>1992535</v>
      </c>
      <c r="H18" s="14">
        <v>1594028</v>
      </c>
      <c r="I18" s="14">
        <v>80</v>
      </c>
      <c r="J18" s="14">
        <f>G18-H18</f>
        <v>398507</v>
      </c>
      <c r="K18" s="14">
        <f>L18+M18+N18+O18+P18+Q18+Y18+AC18+AG18</f>
        <v>48600</v>
      </c>
      <c r="L18" s="14"/>
      <c r="M18" s="14"/>
      <c r="N18" s="14"/>
      <c r="O18" s="14">
        <v>48600</v>
      </c>
      <c r="P18" s="14"/>
      <c r="Q18" s="14"/>
      <c r="R18" s="14"/>
      <c r="S18" s="14"/>
      <c r="T18" s="14"/>
      <c r="U18" s="14"/>
      <c r="V18" s="15">
        <f>G18</f>
        <v>1992535</v>
      </c>
      <c r="W18" s="15">
        <v>1594028</v>
      </c>
      <c r="X18" s="15">
        <f>V18-W18</f>
        <v>398507</v>
      </c>
      <c r="Y18" s="15"/>
      <c r="Z18" s="15"/>
      <c r="AA18" s="15"/>
      <c r="AB18" s="14"/>
      <c r="AC18" s="14"/>
      <c r="AD18" s="10"/>
      <c r="AE18" s="10"/>
      <c r="AF18" s="10"/>
      <c r="AG18" s="10"/>
      <c r="AI18" s="16">
        <f>F18-G18-L18-M18-N18-O18-P18</f>
        <v>0</v>
      </c>
      <c r="AJ18" s="16">
        <f>F18-L18-M18-N18-O18-P18-Q18-R18-S18-T18-U18-V18-Z18-AD18</f>
        <v>0</v>
      </c>
      <c r="AK18" s="16">
        <f>H18-R18-T18-W18-AA18-AE18</f>
        <v>0</v>
      </c>
      <c r="AL18" s="16">
        <f>J18-S18-U18-X18-AB18-AF18</f>
        <v>0</v>
      </c>
    </row>
    <row r="19" spans="1:38" ht="117.75" customHeight="1">
      <c r="A19" s="2">
        <v>2</v>
      </c>
      <c r="B19" s="1" t="s">
        <v>71</v>
      </c>
      <c r="C19" s="11" t="s">
        <v>25</v>
      </c>
      <c r="D19" s="12" t="s">
        <v>34</v>
      </c>
      <c r="E19" s="13" t="s">
        <v>32</v>
      </c>
      <c r="F19" s="14">
        <v>5824516</v>
      </c>
      <c r="G19" s="14">
        <v>5741146</v>
      </c>
      <c r="H19" s="15">
        <v>4592916</v>
      </c>
      <c r="I19" s="15">
        <v>80</v>
      </c>
      <c r="J19" s="14">
        <f>G19-H19</f>
        <v>1148230</v>
      </c>
      <c r="K19" s="14">
        <f aca="true" t="shared" si="2" ref="K19:K53">L19+M19+N19+O19+P19+Q19+Y19+AC19+AG19</f>
        <v>83370</v>
      </c>
      <c r="L19" s="14"/>
      <c r="M19" s="14"/>
      <c r="N19" s="14">
        <v>21565</v>
      </c>
      <c r="O19" s="14">
        <v>61805</v>
      </c>
      <c r="P19" s="14"/>
      <c r="Q19" s="14"/>
      <c r="R19" s="14"/>
      <c r="S19" s="14"/>
      <c r="T19" s="14"/>
      <c r="U19" s="14"/>
      <c r="V19" s="15">
        <v>2513462</v>
      </c>
      <c r="W19" s="15">
        <v>2010769</v>
      </c>
      <c r="X19" s="15">
        <v>502693</v>
      </c>
      <c r="Y19" s="15"/>
      <c r="Z19" s="15">
        <v>3227684</v>
      </c>
      <c r="AA19" s="15">
        <f>Z19*0.8</f>
        <v>2582147.2</v>
      </c>
      <c r="AB19" s="14">
        <f>Z19-AA19</f>
        <v>645536.7999999998</v>
      </c>
      <c r="AC19" s="14"/>
      <c r="AD19" s="10"/>
      <c r="AE19" s="10"/>
      <c r="AF19" s="10"/>
      <c r="AG19" s="10"/>
      <c r="AI19" s="16">
        <f aca="true" t="shared" si="3" ref="AI19:AI55">F19-G19-L19-M19-N19-O19-P19</f>
        <v>0</v>
      </c>
      <c r="AJ19" s="16">
        <f aca="true" t="shared" si="4" ref="AJ19:AJ55">F19-L19-M19-N19-O19-P19-Q19-R19-S19-T19-U19-V19-Z19-AD19</f>
        <v>0</v>
      </c>
      <c r="AK19" s="16">
        <f aca="true" t="shared" si="5" ref="AK19:AK55">H19-R19-T19-W19-AA19-AE19</f>
        <v>-0.20000000018626451</v>
      </c>
      <c r="AL19" s="16">
        <f aca="true" t="shared" si="6" ref="AL19:AL55">J19-S19-U19-X19-AB19-AF19</f>
        <v>0.20000000018626451</v>
      </c>
    </row>
    <row r="20" spans="1:38" ht="75" customHeight="1">
      <c r="A20" s="2">
        <v>3</v>
      </c>
      <c r="B20" s="1" t="s">
        <v>72</v>
      </c>
      <c r="C20" s="11" t="s">
        <v>25</v>
      </c>
      <c r="D20" s="12" t="s">
        <v>35</v>
      </c>
      <c r="E20" s="13">
        <v>2006</v>
      </c>
      <c r="F20" s="14">
        <v>486102</v>
      </c>
      <c r="G20" s="14">
        <v>463630</v>
      </c>
      <c r="H20" s="14">
        <v>370904</v>
      </c>
      <c r="I20" s="14">
        <v>80</v>
      </c>
      <c r="J20" s="14">
        <f aca="true" t="shared" si="7" ref="J20:J45">G20-H20</f>
        <v>92726</v>
      </c>
      <c r="K20" s="14">
        <f t="shared" si="2"/>
        <v>22472</v>
      </c>
      <c r="L20" s="14">
        <v>20003</v>
      </c>
      <c r="M20" s="14">
        <v>1005</v>
      </c>
      <c r="N20" s="14"/>
      <c r="O20" s="14"/>
      <c r="P20" s="14">
        <v>1464</v>
      </c>
      <c r="Q20" s="14"/>
      <c r="R20" s="14"/>
      <c r="S20" s="14"/>
      <c r="T20" s="14"/>
      <c r="U20" s="14"/>
      <c r="V20" s="15">
        <f>G20</f>
        <v>463630</v>
      </c>
      <c r="W20" s="15">
        <v>370904</v>
      </c>
      <c r="X20" s="15">
        <f aca="true" t="shared" si="8" ref="X20:X33">V20-W20</f>
        <v>92726</v>
      </c>
      <c r="Y20" s="15"/>
      <c r="Z20" s="15"/>
      <c r="AA20" s="15"/>
      <c r="AB20" s="14"/>
      <c r="AC20" s="14"/>
      <c r="AD20" s="10"/>
      <c r="AE20" s="10"/>
      <c r="AF20" s="10"/>
      <c r="AG20" s="10"/>
      <c r="AI20" s="16">
        <f t="shared" si="3"/>
        <v>0</v>
      </c>
      <c r="AJ20" s="16">
        <f t="shared" si="4"/>
        <v>0</v>
      </c>
      <c r="AK20" s="16">
        <f t="shared" si="5"/>
        <v>0</v>
      </c>
      <c r="AL20" s="16">
        <f t="shared" si="6"/>
        <v>0</v>
      </c>
    </row>
    <row r="21" spans="1:38" ht="89.25" customHeight="1">
      <c r="A21" s="2">
        <v>4</v>
      </c>
      <c r="B21" s="1" t="s">
        <v>73</v>
      </c>
      <c r="C21" s="11" t="s">
        <v>25</v>
      </c>
      <c r="D21" s="12" t="s">
        <v>36</v>
      </c>
      <c r="E21" s="13">
        <v>2006</v>
      </c>
      <c r="F21" s="14">
        <v>472717</v>
      </c>
      <c r="G21" s="14">
        <v>453717</v>
      </c>
      <c r="H21" s="14">
        <v>362973</v>
      </c>
      <c r="I21" s="14">
        <v>80</v>
      </c>
      <c r="J21" s="14">
        <f t="shared" si="7"/>
        <v>90744</v>
      </c>
      <c r="K21" s="14">
        <f t="shared" si="2"/>
        <v>19000</v>
      </c>
      <c r="L21" s="14"/>
      <c r="M21" s="14"/>
      <c r="N21" s="14"/>
      <c r="O21" s="14">
        <v>19000</v>
      </c>
      <c r="P21" s="14"/>
      <c r="Q21" s="14"/>
      <c r="R21" s="14"/>
      <c r="S21" s="14"/>
      <c r="T21" s="14"/>
      <c r="U21" s="14"/>
      <c r="V21" s="15">
        <f>G21</f>
        <v>453717</v>
      </c>
      <c r="W21" s="15">
        <v>362973</v>
      </c>
      <c r="X21" s="15">
        <f t="shared" si="8"/>
        <v>90744</v>
      </c>
      <c r="Y21" s="15"/>
      <c r="Z21" s="15"/>
      <c r="AA21" s="15"/>
      <c r="AB21" s="14"/>
      <c r="AC21" s="14"/>
      <c r="AD21" s="10"/>
      <c r="AE21" s="10"/>
      <c r="AF21" s="10"/>
      <c r="AG21" s="10"/>
      <c r="AI21" s="16">
        <f t="shared" si="3"/>
        <v>0</v>
      </c>
      <c r="AJ21" s="16">
        <f t="shared" si="4"/>
        <v>0</v>
      </c>
      <c r="AK21" s="16">
        <f t="shared" si="5"/>
        <v>0</v>
      </c>
      <c r="AL21" s="16">
        <f t="shared" si="6"/>
        <v>0</v>
      </c>
    </row>
    <row r="22" spans="1:38" ht="143.25" customHeight="1">
      <c r="A22" s="2">
        <v>5</v>
      </c>
      <c r="B22" s="1" t="s">
        <v>74</v>
      </c>
      <c r="C22" s="11" t="s">
        <v>25</v>
      </c>
      <c r="D22" s="17" t="s">
        <v>37</v>
      </c>
      <c r="E22" s="13" t="s">
        <v>32</v>
      </c>
      <c r="F22" s="14">
        <v>812068</v>
      </c>
      <c r="G22" s="14">
        <v>682115</v>
      </c>
      <c r="H22" s="15">
        <v>545690</v>
      </c>
      <c r="I22" s="15">
        <v>80</v>
      </c>
      <c r="J22" s="15">
        <f t="shared" si="7"/>
        <v>136425</v>
      </c>
      <c r="K22" s="14">
        <f t="shared" si="2"/>
        <v>129953</v>
      </c>
      <c r="L22" s="14"/>
      <c r="M22" s="14"/>
      <c r="N22" s="14"/>
      <c r="O22" s="14">
        <v>78690</v>
      </c>
      <c r="P22" s="14"/>
      <c r="Q22" s="14"/>
      <c r="R22" s="14"/>
      <c r="S22" s="14"/>
      <c r="T22" s="14"/>
      <c r="U22" s="14"/>
      <c r="V22" s="15">
        <v>529152</v>
      </c>
      <c r="W22" s="15">
        <v>382310</v>
      </c>
      <c r="X22" s="15">
        <v>95579</v>
      </c>
      <c r="Y22" s="15">
        <f>V22-W22-X22</f>
        <v>51263</v>
      </c>
      <c r="Z22" s="15">
        <v>204226</v>
      </c>
      <c r="AA22" s="15">
        <v>163380</v>
      </c>
      <c r="AB22" s="14">
        <f>Z22-AA22</f>
        <v>40846</v>
      </c>
      <c r="AC22" s="14"/>
      <c r="AD22" s="10"/>
      <c r="AE22" s="10"/>
      <c r="AF22" s="10"/>
      <c r="AG22" s="10"/>
      <c r="AI22" s="16">
        <f t="shared" si="3"/>
        <v>51263</v>
      </c>
      <c r="AJ22" s="16">
        <f t="shared" si="4"/>
        <v>0</v>
      </c>
      <c r="AK22" s="16">
        <f t="shared" si="5"/>
        <v>0</v>
      </c>
      <c r="AL22" s="16">
        <f t="shared" si="6"/>
        <v>0</v>
      </c>
    </row>
    <row r="23" spans="1:38" ht="171.75" customHeight="1">
      <c r="A23" s="2">
        <v>6</v>
      </c>
      <c r="B23" s="1" t="s">
        <v>75</v>
      </c>
      <c r="C23" s="11" t="s">
        <v>25</v>
      </c>
      <c r="D23" s="18" t="s">
        <v>49</v>
      </c>
      <c r="E23" s="13" t="s">
        <v>32</v>
      </c>
      <c r="F23" s="14">
        <v>3618389</v>
      </c>
      <c r="G23" s="14">
        <v>3569344</v>
      </c>
      <c r="H23" s="14">
        <v>2855475</v>
      </c>
      <c r="I23" s="14">
        <v>80</v>
      </c>
      <c r="J23" s="14">
        <f t="shared" si="7"/>
        <v>713869</v>
      </c>
      <c r="K23" s="14">
        <f t="shared" si="2"/>
        <v>49045</v>
      </c>
      <c r="L23" s="14"/>
      <c r="M23" s="14"/>
      <c r="N23" s="14"/>
      <c r="O23" s="14">
        <v>49045</v>
      </c>
      <c r="P23" s="14"/>
      <c r="Q23" s="14"/>
      <c r="R23" s="14"/>
      <c r="S23" s="14"/>
      <c r="T23" s="14"/>
      <c r="U23" s="14"/>
      <c r="V23" s="15">
        <v>1715940</v>
      </c>
      <c r="W23" s="15">
        <v>1372752</v>
      </c>
      <c r="X23" s="15">
        <f t="shared" si="8"/>
        <v>343188</v>
      </c>
      <c r="Y23" s="15"/>
      <c r="Z23" s="15">
        <v>1853404</v>
      </c>
      <c r="AA23" s="15">
        <f>Z23*0.8</f>
        <v>1482723.2000000002</v>
      </c>
      <c r="AB23" s="14">
        <f>Z23-AA23</f>
        <v>370680.7999999998</v>
      </c>
      <c r="AC23" s="14"/>
      <c r="AD23" s="10"/>
      <c r="AE23" s="10"/>
      <c r="AF23" s="10"/>
      <c r="AG23" s="10"/>
      <c r="AI23" s="16">
        <f t="shared" si="3"/>
        <v>0</v>
      </c>
      <c r="AJ23" s="16">
        <f t="shared" si="4"/>
        <v>0</v>
      </c>
      <c r="AK23" s="16">
        <f t="shared" si="5"/>
        <v>-0.20000000018626451</v>
      </c>
      <c r="AL23" s="16">
        <f t="shared" si="6"/>
        <v>0.20000000018626451</v>
      </c>
    </row>
    <row r="24" spans="1:38" ht="84" customHeight="1">
      <c r="A24" s="2">
        <v>7</v>
      </c>
      <c r="B24" s="1" t="s">
        <v>76</v>
      </c>
      <c r="C24" s="11" t="s">
        <v>25</v>
      </c>
      <c r="D24" s="18" t="s">
        <v>50</v>
      </c>
      <c r="E24" s="13">
        <v>2006</v>
      </c>
      <c r="F24" s="19">
        <v>524208</v>
      </c>
      <c r="G24" s="19">
        <v>491808</v>
      </c>
      <c r="H24" s="14">
        <v>393446</v>
      </c>
      <c r="I24" s="14">
        <v>80</v>
      </c>
      <c r="J24" s="14">
        <f t="shared" si="7"/>
        <v>98362</v>
      </c>
      <c r="K24" s="14">
        <f t="shared" si="2"/>
        <v>32400</v>
      </c>
      <c r="L24" s="14"/>
      <c r="M24" s="14">
        <v>19500</v>
      </c>
      <c r="N24" s="14">
        <v>12900</v>
      </c>
      <c r="O24" s="14"/>
      <c r="P24" s="14"/>
      <c r="Q24" s="14"/>
      <c r="R24" s="14"/>
      <c r="S24" s="14"/>
      <c r="T24" s="14"/>
      <c r="U24" s="14"/>
      <c r="V24" s="15">
        <f>G24</f>
        <v>491808</v>
      </c>
      <c r="W24" s="15">
        <v>393446</v>
      </c>
      <c r="X24" s="15">
        <f t="shared" si="8"/>
        <v>98362</v>
      </c>
      <c r="Y24" s="15"/>
      <c r="Z24" s="15"/>
      <c r="AA24" s="15"/>
      <c r="AB24" s="14"/>
      <c r="AC24" s="14"/>
      <c r="AD24" s="10"/>
      <c r="AE24" s="10"/>
      <c r="AF24" s="10"/>
      <c r="AG24" s="10"/>
      <c r="AI24" s="16">
        <f t="shared" si="3"/>
        <v>0</v>
      </c>
      <c r="AJ24" s="16">
        <f t="shared" si="4"/>
        <v>0</v>
      </c>
      <c r="AK24" s="16">
        <f t="shared" si="5"/>
        <v>0</v>
      </c>
      <c r="AL24" s="16">
        <f t="shared" si="6"/>
        <v>0</v>
      </c>
    </row>
    <row r="25" spans="1:38" ht="168" customHeight="1">
      <c r="A25" s="2">
        <v>8</v>
      </c>
      <c r="B25" s="1" t="s">
        <v>77</v>
      </c>
      <c r="C25" s="11" t="s">
        <v>25</v>
      </c>
      <c r="D25" s="20" t="s">
        <v>38</v>
      </c>
      <c r="E25" s="13" t="s">
        <v>32</v>
      </c>
      <c r="F25" s="14">
        <v>1599755</v>
      </c>
      <c r="G25" s="14">
        <v>1574755</v>
      </c>
      <c r="H25" s="14">
        <v>1259803</v>
      </c>
      <c r="I25" s="14">
        <v>80</v>
      </c>
      <c r="J25" s="14">
        <f t="shared" si="7"/>
        <v>314952</v>
      </c>
      <c r="K25" s="14">
        <f t="shared" si="2"/>
        <v>25000</v>
      </c>
      <c r="L25" s="14"/>
      <c r="M25" s="14"/>
      <c r="N25" s="14"/>
      <c r="O25" s="14">
        <v>25000</v>
      </c>
      <c r="P25" s="14"/>
      <c r="Q25" s="14"/>
      <c r="R25" s="14"/>
      <c r="S25" s="14"/>
      <c r="T25" s="14"/>
      <c r="U25" s="14"/>
      <c r="V25" s="15">
        <v>916185</v>
      </c>
      <c r="W25" s="15">
        <v>732947</v>
      </c>
      <c r="X25" s="15">
        <f t="shared" si="8"/>
        <v>183238</v>
      </c>
      <c r="Y25" s="15"/>
      <c r="Z25" s="15">
        <v>658570</v>
      </c>
      <c r="AA25" s="15">
        <f>Z25*0.8</f>
        <v>526856</v>
      </c>
      <c r="AB25" s="14">
        <f>Z25-AA25</f>
        <v>131714</v>
      </c>
      <c r="AC25" s="14"/>
      <c r="AD25" s="10"/>
      <c r="AE25" s="10"/>
      <c r="AF25" s="10"/>
      <c r="AG25" s="10"/>
      <c r="AI25" s="16">
        <f t="shared" si="3"/>
        <v>0</v>
      </c>
      <c r="AJ25" s="16">
        <f t="shared" si="4"/>
        <v>0</v>
      </c>
      <c r="AK25" s="16">
        <f t="shared" si="5"/>
        <v>0</v>
      </c>
      <c r="AL25" s="16">
        <f t="shared" si="6"/>
        <v>0</v>
      </c>
    </row>
    <row r="26" spans="1:38" ht="165.75">
      <c r="A26" s="2">
        <v>9</v>
      </c>
      <c r="B26" s="1" t="s">
        <v>78</v>
      </c>
      <c r="C26" s="11" t="s">
        <v>25</v>
      </c>
      <c r="D26" s="21" t="s">
        <v>39</v>
      </c>
      <c r="E26" s="13" t="s">
        <v>32</v>
      </c>
      <c r="F26" s="14">
        <v>2161519</v>
      </c>
      <c r="G26" s="14">
        <v>2131619</v>
      </c>
      <c r="H26" s="14">
        <v>1705294</v>
      </c>
      <c r="I26" s="14">
        <v>80</v>
      </c>
      <c r="J26" s="14">
        <f t="shared" si="7"/>
        <v>426325</v>
      </c>
      <c r="K26" s="14">
        <f t="shared" si="2"/>
        <v>29900</v>
      </c>
      <c r="L26" s="14"/>
      <c r="M26" s="14"/>
      <c r="N26" s="14"/>
      <c r="O26" s="14">
        <v>29900</v>
      </c>
      <c r="P26" s="14"/>
      <c r="Q26" s="14"/>
      <c r="R26" s="14"/>
      <c r="S26" s="14"/>
      <c r="T26" s="14"/>
      <c r="U26" s="14"/>
      <c r="V26" s="15">
        <v>1028078</v>
      </c>
      <c r="W26" s="15">
        <v>822462</v>
      </c>
      <c r="X26" s="15">
        <f t="shared" si="8"/>
        <v>205616</v>
      </c>
      <c r="Y26" s="15"/>
      <c r="Z26" s="15">
        <v>1103541</v>
      </c>
      <c r="AA26" s="15">
        <v>882832</v>
      </c>
      <c r="AB26" s="14">
        <f>Z26-AA26</f>
        <v>220709</v>
      </c>
      <c r="AC26" s="14"/>
      <c r="AD26" s="10"/>
      <c r="AE26" s="10"/>
      <c r="AF26" s="10"/>
      <c r="AG26" s="10"/>
      <c r="AI26" s="16">
        <f t="shared" si="3"/>
        <v>0</v>
      </c>
      <c r="AJ26" s="16">
        <f t="shared" si="4"/>
        <v>0</v>
      </c>
      <c r="AK26" s="16">
        <f t="shared" si="5"/>
        <v>0</v>
      </c>
      <c r="AL26" s="16">
        <f t="shared" si="6"/>
        <v>0</v>
      </c>
    </row>
    <row r="27" spans="1:38" ht="104.25" customHeight="1">
      <c r="A27" s="2">
        <v>10</v>
      </c>
      <c r="B27" s="1" t="s">
        <v>79</v>
      </c>
      <c r="C27" s="11" t="s">
        <v>25</v>
      </c>
      <c r="D27" s="22" t="s">
        <v>40</v>
      </c>
      <c r="E27" s="13">
        <v>2006</v>
      </c>
      <c r="F27" s="14">
        <v>546038</v>
      </c>
      <c r="G27" s="14">
        <v>536238</v>
      </c>
      <c r="H27" s="14">
        <v>428990</v>
      </c>
      <c r="I27" s="14">
        <v>80</v>
      </c>
      <c r="J27" s="14">
        <f t="shared" si="7"/>
        <v>107248</v>
      </c>
      <c r="K27" s="14">
        <f t="shared" si="2"/>
        <v>9800</v>
      </c>
      <c r="L27" s="14"/>
      <c r="M27" s="14"/>
      <c r="N27" s="14">
        <v>9800</v>
      </c>
      <c r="O27" s="14"/>
      <c r="P27" s="14"/>
      <c r="Q27" s="14"/>
      <c r="R27" s="14"/>
      <c r="S27" s="14"/>
      <c r="T27" s="14"/>
      <c r="U27" s="14"/>
      <c r="V27" s="15">
        <f aca="true" t="shared" si="9" ref="V27:V33">G27</f>
        <v>536238</v>
      </c>
      <c r="W27" s="15">
        <v>428990</v>
      </c>
      <c r="X27" s="15">
        <f t="shared" si="8"/>
        <v>107248</v>
      </c>
      <c r="Y27" s="15"/>
      <c r="Z27" s="15"/>
      <c r="AA27" s="15"/>
      <c r="AB27" s="14"/>
      <c r="AC27" s="14"/>
      <c r="AD27" s="10"/>
      <c r="AE27" s="10"/>
      <c r="AF27" s="10"/>
      <c r="AG27" s="10"/>
      <c r="AI27" s="16">
        <f t="shared" si="3"/>
        <v>0</v>
      </c>
      <c r="AJ27" s="16">
        <f t="shared" si="4"/>
        <v>0</v>
      </c>
      <c r="AK27" s="16">
        <f t="shared" si="5"/>
        <v>0</v>
      </c>
      <c r="AL27" s="16">
        <f t="shared" si="6"/>
        <v>0</v>
      </c>
    </row>
    <row r="28" spans="1:38" ht="120" customHeight="1">
      <c r="A28" s="2">
        <v>11</v>
      </c>
      <c r="B28" s="1" t="s">
        <v>80</v>
      </c>
      <c r="C28" s="11" t="s">
        <v>25</v>
      </c>
      <c r="D28" s="23" t="s">
        <v>41</v>
      </c>
      <c r="E28" s="13">
        <v>2006</v>
      </c>
      <c r="F28" s="14">
        <v>417782</v>
      </c>
      <c r="G28" s="14">
        <v>400282</v>
      </c>
      <c r="H28" s="14">
        <v>320225</v>
      </c>
      <c r="I28" s="14">
        <v>80</v>
      </c>
      <c r="J28" s="14">
        <f t="shared" si="7"/>
        <v>80057</v>
      </c>
      <c r="K28" s="14">
        <f t="shared" si="2"/>
        <v>17500</v>
      </c>
      <c r="L28" s="14"/>
      <c r="M28" s="14"/>
      <c r="N28" s="14"/>
      <c r="O28" s="14">
        <v>17500</v>
      </c>
      <c r="P28" s="14"/>
      <c r="Q28" s="14"/>
      <c r="R28" s="14"/>
      <c r="S28" s="14"/>
      <c r="T28" s="14"/>
      <c r="U28" s="14"/>
      <c r="V28" s="15">
        <f t="shared" si="9"/>
        <v>400282</v>
      </c>
      <c r="W28" s="15">
        <v>320225</v>
      </c>
      <c r="X28" s="15">
        <f t="shared" si="8"/>
        <v>80057</v>
      </c>
      <c r="Y28" s="15"/>
      <c r="Z28" s="15"/>
      <c r="AA28" s="15"/>
      <c r="AB28" s="14"/>
      <c r="AC28" s="14"/>
      <c r="AD28" s="10"/>
      <c r="AE28" s="10"/>
      <c r="AF28" s="10"/>
      <c r="AG28" s="10"/>
      <c r="AI28" s="16">
        <f t="shared" si="3"/>
        <v>0</v>
      </c>
      <c r="AJ28" s="16">
        <f t="shared" si="4"/>
        <v>0</v>
      </c>
      <c r="AK28" s="16">
        <f t="shared" si="5"/>
        <v>0</v>
      </c>
      <c r="AL28" s="16">
        <f t="shared" si="6"/>
        <v>0</v>
      </c>
    </row>
    <row r="29" spans="1:38" ht="68.25" customHeight="1">
      <c r="A29" s="2">
        <v>12</v>
      </c>
      <c r="B29" s="1" t="s">
        <v>81</v>
      </c>
      <c r="C29" s="11" t="s">
        <v>25</v>
      </c>
      <c r="D29" s="18" t="s">
        <v>42</v>
      </c>
      <c r="E29" s="13">
        <v>2006</v>
      </c>
      <c r="F29" s="14">
        <v>394756</v>
      </c>
      <c r="G29" s="14">
        <v>384120</v>
      </c>
      <c r="H29" s="14">
        <v>307296</v>
      </c>
      <c r="I29" s="14">
        <v>80</v>
      </c>
      <c r="J29" s="14">
        <f t="shared" si="7"/>
        <v>76824</v>
      </c>
      <c r="K29" s="14">
        <f t="shared" si="2"/>
        <v>10636</v>
      </c>
      <c r="L29" s="14"/>
      <c r="M29" s="14"/>
      <c r="N29" s="14"/>
      <c r="O29" s="14">
        <v>10636</v>
      </c>
      <c r="P29" s="14"/>
      <c r="Q29" s="14"/>
      <c r="R29" s="14"/>
      <c r="S29" s="14"/>
      <c r="T29" s="14"/>
      <c r="U29" s="14"/>
      <c r="V29" s="15">
        <f t="shared" si="9"/>
        <v>384120</v>
      </c>
      <c r="W29" s="15">
        <v>307296</v>
      </c>
      <c r="X29" s="15">
        <f t="shared" si="8"/>
        <v>76824</v>
      </c>
      <c r="Y29" s="15"/>
      <c r="Z29" s="15"/>
      <c r="AA29" s="15"/>
      <c r="AB29" s="14"/>
      <c r="AC29" s="14"/>
      <c r="AD29" s="10"/>
      <c r="AE29" s="10"/>
      <c r="AF29" s="10"/>
      <c r="AG29" s="10"/>
      <c r="AI29" s="16">
        <f t="shared" si="3"/>
        <v>0</v>
      </c>
      <c r="AJ29" s="16">
        <f t="shared" si="4"/>
        <v>0</v>
      </c>
      <c r="AK29" s="16">
        <f t="shared" si="5"/>
        <v>0</v>
      </c>
      <c r="AL29" s="16">
        <f t="shared" si="6"/>
        <v>0</v>
      </c>
    </row>
    <row r="30" spans="1:38" ht="140.25" customHeight="1">
      <c r="A30" s="2">
        <v>13</v>
      </c>
      <c r="B30" s="1" t="s">
        <v>82</v>
      </c>
      <c r="C30" s="11" t="s">
        <v>25</v>
      </c>
      <c r="D30" s="24" t="s">
        <v>103</v>
      </c>
      <c r="E30" s="13">
        <v>2006</v>
      </c>
      <c r="F30" s="14">
        <v>779354</v>
      </c>
      <c r="G30" s="14">
        <v>756154</v>
      </c>
      <c r="H30" s="14">
        <v>604923</v>
      </c>
      <c r="I30" s="14">
        <v>80</v>
      </c>
      <c r="J30" s="14">
        <f t="shared" si="7"/>
        <v>151231</v>
      </c>
      <c r="K30" s="14">
        <f t="shared" si="2"/>
        <v>23200</v>
      </c>
      <c r="L30" s="14"/>
      <c r="M30" s="14"/>
      <c r="N30" s="14"/>
      <c r="O30" s="14">
        <v>23200</v>
      </c>
      <c r="P30" s="14"/>
      <c r="Q30" s="14"/>
      <c r="R30" s="14"/>
      <c r="S30" s="14"/>
      <c r="T30" s="14"/>
      <c r="U30" s="14"/>
      <c r="V30" s="15">
        <f t="shared" si="9"/>
        <v>756154</v>
      </c>
      <c r="W30" s="15">
        <v>604923</v>
      </c>
      <c r="X30" s="15">
        <f t="shared" si="8"/>
        <v>151231</v>
      </c>
      <c r="Y30" s="15"/>
      <c r="Z30" s="15"/>
      <c r="AA30" s="15"/>
      <c r="AB30" s="14"/>
      <c r="AC30" s="14"/>
      <c r="AD30" s="10"/>
      <c r="AE30" s="10"/>
      <c r="AF30" s="10"/>
      <c r="AG30" s="10"/>
      <c r="AI30" s="16">
        <f t="shared" si="3"/>
        <v>0</v>
      </c>
      <c r="AJ30" s="16">
        <f t="shared" si="4"/>
        <v>0</v>
      </c>
      <c r="AK30" s="16">
        <f t="shared" si="5"/>
        <v>0</v>
      </c>
      <c r="AL30" s="16">
        <f t="shared" si="6"/>
        <v>0</v>
      </c>
    </row>
    <row r="31" spans="1:38" ht="90.75" customHeight="1">
      <c r="A31" s="2">
        <v>14</v>
      </c>
      <c r="B31" s="1" t="s">
        <v>83</v>
      </c>
      <c r="C31" s="11" t="s">
        <v>25</v>
      </c>
      <c r="D31" s="21" t="s">
        <v>43</v>
      </c>
      <c r="E31" s="13">
        <v>2006</v>
      </c>
      <c r="F31" s="14">
        <v>2172055</v>
      </c>
      <c r="G31" s="14">
        <v>2172055</v>
      </c>
      <c r="H31" s="14">
        <v>1737644</v>
      </c>
      <c r="I31" s="14">
        <v>80</v>
      </c>
      <c r="J31" s="14">
        <f t="shared" si="7"/>
        <v>434411</v>
      </c>
      <c r="K31" s="14">
        <f t="shared" si="2"/>
        <v>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>
        <f t="shared" si="9"/>
        <v>2172055</v>
      </c>
      <c r="W31" s="15">
        <v>1737644</v>
      </c>
      <c r="X31" s="15">
        <f t="shared" si="8"/>
        <v>434411</v>
      </c>
      <c r="Y31" s="15"/>
      <c r="Z31" s="15"/>
      <c r="AA31" s="15"/>
      <c r="AB31" s="14"/>
      <c r="AC31" s="14"/>
      <c r="AD31" s="10"/>
      <c r="AE31" s="10"/>
      <c r="AF31" s="10"/>
      <c r="AG31" s="10"/>
      <c r="AI31" s="16">
        <f t="shared" si="3"/>
        <v>0</v>
      </c>
      <c r="AJ31" s="16">
        <f t="shared" si="4"/>
        <v>0</v>
      </c>
      <c r="AK31" s="16">
        <f t="shared" si="5"/>
        <v>0</v>
      </c>
      <c r="AL31" s="16">
        <f t="shared" si="6"/>
        <v>0</v>
      </c>
    </row>
    <row r="32" spans="1:38" ht="99" customHeight="1">
      <c r="A32" s="2">
        <v>15</v>
      </c>
      <c r="B32" s="1" t="s">
        <v>84</v>
      </c>
      <c r="C32" s="11" t="s">
        <v>25</v>
      </c>
      <c r="D32" s="24" t="s">
        <v>44</v>
      </c>
      <c r="E32" s="13">
        <v>2006</v>
      </c>
      <c r="F32" s="14">
        <v>766839</v>
      </c>
      <c r="G32" s="14">
        <v>740774</v>
      </c>
      <c r="H32" s="14">
        <v>592619</v>
      </c>
      <c r="I32" s="14">
        <v>80</v>
      </c>
      <c r="J32" s="14">
        <f t="shared" si="7"/>
        <v>148155</v>
      </c>
      <c r="K32" s="14">
        <f t="shared" si="2"/>
        <v>26065</v>
      </c>
      <c r="L32" s="14"/>
      <c r="M32" s="14"/>
      <c r="N32" s="14"/>
      <c r="O32" s="14">
        <v>26065</v>
      </c>
      <c r="P32" s="14"/>
      <c r="Q32" s="14"/>
      <c r="R32" s="14"/>
      <c r="S32" s="14"/>
      <c r="T32" s="14"/>
      <c r="U32" s="14"/>
      <c r="V32" s="15">
        <f t="shared" si="9"/>
        <v>740774</v>
      </c>
      <c r="W32" s="15">
        <v>592619</v>
      </c>
      <c r="X32" s="15">
        <f t="shared" si="8"/>
        <v>148155</v>
      </c>
      <c r="Y32" s="15"/>
      <c r="Z32" s="15"/>
      <c r="AA32" s="15"/>
      <c r="AB32" s="14"/>
      <c r="AC32" s="14"/>
      <c r="AD32" s="10"/>
      <c r="AE32" s="10"/>
      <c r="AF32" s="10"/>
      <c r="AG32" s="10"/>
      <c r="AI32" s="16">
        <f t="shared" si="3"/>
        <v>0</v>
      </c>
      <c r="AJ32" s="16">
        <f t="shared" si="4"/>
        <v>0</v>
      </c>
      <c r="AK32" s="16">
        <f t="shared" si="5"/>
        <v>0</v>
      </c>
      <c r="AL32" s="16">
        <f t="shared" si="6"/>
        <v>0</v>
      </c>
    </row>
    <row r="33" spans="1:38" ht="66.75" customHeight="1">
      <c r="A33" s="2">
        <v>16</v>
      </c>
      <c r="B33" s="1" t="s">
        <v>85</v>
      </c>
      <c r="C33" s="11" t="s">
        <v>25</v>
      </c>
      <c r="D33" s="18" t="s">
        <v>45</v>
      </c>
      <c r="E33" s="13">
        <v>2006</v>
      </c>
      <c r="F33" s="14">
        <v>2290942</v>
      </c>
      <c r="G33" s="14">
        <v>2251975</v>
      </c>
      <c r="H33" s="14">
        <v>1801580</v>
      </c>
      <c r="I33" s="14">
        <v>80</v>
      </c>
      <c r="J33" s="14">
        <f t="shared" si="7"/>
        <v>450395</v>
      </c>
      <c r="K33" s="14">
        <f t="shared" si="2"/>
        <v>38967</v>
      </c>
      <c r="L33" s="14"/>
      <c r="M33" s="14"/>
      <c r="N33" s="14"/>
      <c r="O33" s="14">
        <v>32467</v>
      </c>
      <c r="P33" s="14">
        <v>6500</v>
      </c>
      <c r="Q33" s="14"/>
      <c r="R33" s="14"/>
      <c r="S33" s="14"/>
      <c r="T33" s="14"/>
      <c r="U33" s="14"/>
      <c r="V33" s="15">
        <f t="shared" si="9"/>
        <v>2251975</v>
      </c>
      <c r="W33" s="15">
        <v>1801580</v>
      </c>
      <c r="X33" s="15">
        <f t="shared" si="8"/>
        <v>450395</v>
      </c>
      <c r="Y33" s="15"/>
      <c r="Z33" s="15"/>
      <c r="AA33" s="15"/>
      <c r="AB33" s="14"/>
      <c r="AC33" s="14"/>
      <c r="AD33" s="10"/>
      <c r="AE33" s="10"/>
      <c r="AF33" s="10"/>
      <c r="AG33" s="10"/>
      <c r="AI33" s="16">
        <f t="shared" si="3"/>
        <v>0</v>
      </c>
      <c r="AJ33" s="16">
        <f t="shared" si="4"/>
        <v>0</v>
      </c>
      <c r="AK33" s="16">
        <f t="shared" si="5"/>
        <v>0</v>
      </c>
      <c r="AL33" s="16">
        <f t="shared" si="6"/>
        <v>0</v>
      </c>
    </row>
    <row r="34" spans="1:38" ht="107.25" customHeight="1">
      <c r="A34" s="2">
        <v>17</v>
      </c>
      <c r="B34" s="1" t="s">
        <v>86</v>
      </c>
      <c r="C34" s="11" t="s">
        <v>25</v>
      </c>
      <c r="D34" s="22" t="s">
        <v>27</v>
      </c>
      <c r="E34" s="13" t="s">
        <v>32</v>
      </c>
      <c r="F34" s="14">
        <v>1631812</v>
      </c>
      <c r="G34" s="14">
        <v>1596432</v>
      </c>
      <c r="H34" s="14">
        <v>798215</v>
      </c>
      <c r="I34" s="14">
        <v>50</v>
      </c>
      <c r="J34" s="14">
        <f t="shared" si="7"/>
        <v>798217</v>
      </c>
      <c r="K34" s="14">
        <f t="shared" si="2"/>
        <v>35380</v>
      </c>
      <c r="L34" s="14"/>
      <c r="M34" s="14"/>
      <c r="N34" s="14"/>
      <c r="O34" s="14">
        <v>35380</v>
      </c>
      <c r="P34" s="14"/>
      <c r="Q34" s="14"/>
      <c r="R34" s="14"/>
      <c r="S34" s="14"/>
      <c r="T34" s="14"/>
      <c r="U34" s="14"/>
      <c r="V34" s="15">
        <v>920939</v>
      </c>
      <c r="W34" s="15">
        <v>460469</v>
      </c>
      <c r="X34" s="15">
        <f>V34-W34</f>
        <v>460470</v>
      </c>
      <c r="Y34" s="15"/>
      <c r="Z34" s="15">
        <v>675493</v>
      </c>
      <c r="AA34" s="15">
        <v>337746</v>
      </c>
      <c r="AB34" s="14">
        <f>Z34-AA34</f>
        <v>337747</v>
      </c>
      <c r="AC34" s="14"/>
      <c r="AD34" s="10"/>
      <c r="AE34" s="10"/>
      <c r="AF34" s="10"/>
      <c r="AG34" s="10"/>
      <c r="AI34" s="16">
        <f t="shared" si="3"/>
        <v>0</v>
      </c>
      <c r="AJ34" s="16">
        <f t="shared" si="4"/>
        <v>0</v>
      </c>
      <c r="AK34" s="16">
        <f t="shared" si="5"/>
        <v>0</v>
      </c>
      <c r="AL34" s="16">
        <f t="shared" si="6"/>
        <v>0</v>
      </c>
    </row>
    <row r="35" spans="1:38" ht="103.5" customHeight="1">
      <c r="A35" s="2">
        <v>18</v>
      </c>
      <c r="B35" s="1" t="s">
        <v>87</v>
      </c>
      <c r="C35" s="11" t="s">
        <v>25</v>
      </c>
      <c r="D35" s="22" t="s">
        <v>46</v>
      </c>
      <c r="E35" s="13" t="s">
        <v>32</v>
      </c>
      <c r="F35" s="14">
        <v>984184</v>
      </c>
      <c r="G35" s="14">
        <v>957284</v>
      </c>
      <c r="H35" s="14">
        <v>478642</v>
      </c>
      <c r="I35" s="14">
        <v>50</v>
      </c>
      <c r="J35" s="14">
        <f t="shared" si="7"/>
        <v>478642</v>
      </c>
      <c r="K35" s="14">
        <f t="shared" si="2"/>
        <v>26900</v>
      </c>
      <c r="L35" s="14"/>
      <c r="M35" s="14"/>
      <c r="N35" s="14"/>
      <c r="O35" s="14">
        <v>26900</v>
      </c>
      <c r="P35" s="14"/>
      <c r="Q35" s="14"/>
      <c r="R35" s="14"/>
      <c r="S35" s="14"/>
      <c r="T35" s="14"/>
      <c r="U35" s="14"/>
      <c r="V35" s="15">
        <v>753936</v>
      </c>
      <c r="W35" s="15">
        <v>376968</v>
      </c>
      <c r="X35" s="15">
        <f>V35-W35</f>
        <v>376968</v>
      </c>
      <c r="Y35" s="15"/>
      <c r="Z35" s="15">
        <v>203348</v>
      </c>
      <c r="AA35" s="15">
        <f>Z35*0.5</f>
        <v>101674</v>
      </c>
      <c r="AB35" s="14">
        <f>Z35-AA35</f>
        <v>101674</v>
      </c>
      <c r="AC35" s="14"/>
      <c r="AD35" s="10"/>
      <c r="AE35" s="10"/>
      <c r="AF35" s="10"/>
      <c r="AG35" s="10"/>
      <c r="AI35" s="16">
        <f t="shared" si="3"/>
        <v>0</v>
      </c>
      <c r="AJ35" s="16">
        <f t="shared" si="4"/>
        <v>0</v>
      </c>
      <c r="AK35" s="16">
        <f t="shared" si="5"/>
        <v>0</v>
      </c>
      <c r="AL35" s="16">
        <f t="shared" si="6"/>
        <v>0</v>
      </c>
    </row>
    <row r="36" spans="1:38" ht="79.5" customHeight="1">
      <c r="A36" s="2">
        <v>19</v>
      </c>
      <c r="B36" s="1" t="s">
        <v>88</v>
      </c>
      <c r="C36" s="11" t="s">
        <v>25</v>
      </c>
      <c r="D36" s="22" t="s">
        <v>47</v>
      </c>
      <c r="E36" s="13">
        <v>2006</v>
      </c>
      <c r="F36" s="14">
        <v>734525</v>
      </c>
      <c r="G36" s="14">
        <v>723354</v>
      </c>
      <c r="H36" s="14">
        <v>361677</v>
      </c>
      <c r="I36" s="14">
        <v>50</v>
      </c>
      <c r="J36" s="14">
        <f t="shared" si="7"/>
        <v>361677</v>
      </c>
      <c r="K36" s="14">
        <f t="shared" si="2"/>
        <v>11171</v>
      </c>
      <c r="L36" s="14"/>
      <c r="M36" s="14"/>
      <c r="N36" s="14"/>
      <c r="O36" s="14">
        <v>11171</v>
      </c>
      <c r="P36" s="14"/>
      <c r="Q36" s="14"/>
      <c r="R36" s="14"/>
      <c r="S36" s="14"/>
      <c r="T36" s="14"/>
      <c r="U36" s="14"/>
      <c r="V36" s="15">
        <f>G36</f>
        <v>723354</v>
      </c>
      <c r="W36" s="15">
        <v>361677</v>
      </c>
      <c r="X36" s="15">
        <f>V36-W36</f>
        <v>361677</v>
      </c>
      <c r="Y36" s="15"/>
      <c r="Z36" s="15"/>
      <c r="AA36" s="15"/>
      <c r="AB36" s="14"/>
      <c r="AC36" s="14"/>
      <c r="AD36" s="10"/>
      <c r="AE36" s="10"/>
      <c r="AF36" s="10"/>
      <c r="AG36" s="10"/>
      <c r="AI36" s="16">
        <f t="shared" si="3"/>
        <v>0</v>
      </c>
      <c r="AJ36" s="16">
        <f t="shared" si="4"/>
        <v>0</v>
      </c>
      <c r="AK36" s="16">
        <f t="shared" si="5"/>
        <v>0</v>
      </c>
      <c r="AL36" s="16">
        <f t="shared" si="6"/>
        <v>0</v>
      </c>
    </row>
    <row r="37" spans="1:38" ht="104.25" customHeight="1">
      <c r="A37" s="2">
        <v>20</v>
      </c>
      <c r="B37" s="1" t="s">
        <v>59</v>
      </c>
      <c r="C37" s="11" t="s">
        <v>25</v>
      </c>
      <c r="D37" s="25" t="s">
        <v>27</v>
      </c>
      <c r="E37" s="13">
        <v>2007</v>
      </c>
      <c r="F37" s="14">
        <v>694384</v>
      </c>
      <c r="G37" s="14">
        <v>654584</v>
      </c>
      <c r="H37" s="14">
        <f aca="true" t="shared" si="10" ref="H37:H43">G37*0.5</f>
        <v>327292</v>
      </c>
      <c r="I37" s="14">
        <v>50</v>
      </c>
      <c r="J37" s="14">
        <f t="shared" si="7"/>
        <v>327292</v>
      </c>
      <c r="K37" s="14">
        <f t="shared" si="2"/>
        <v>39800</v>
      </c>
      <c r="L37" s="14"/>
      <c r="M37" s="14"/>
      <c r="N37" s="14"/>
      <c r="O37" s="14"/>
      <c r="P37" s="14">
        <v>39800</v>
      </c>
      <c r="Q37" s="14"/>
      <c r="R37" s="14"/>
      <c r="S37" s="14"/>
      <c r="T37" s="14"/>
      <c r="U37" s="14"/>
      <c r="V37" s="14"/>
      <c r="W37" s="14"/>
      <c r="X37" s="14"/>
      <c r="Y37" s="14"/>
      <c r="Z37" s="14">
        <v>654584</v>
      </c>
      <c r="AA37" s="14">
        <f>Z37*0.5</f>
        <v>327292</v>
      </c>
      <c r="AB37" s="14">
        <f>Z37-AA37</f>
        <v>327292</v>
      </c>
      <c r="AC37" s="14"/>
      <c r="AD37" s="14"/>
      <c r="AE37" s="14"/>
      <c r="AF37" s="14"/>
      <c r="AG37" s="14"/>
      <c r="AH37" s="26"/>
      <c r="AI37" s="16">
        <f t="shared" si="3"/>
        <v>0</v>
      </c>
      <c r="AJ37" s="16">
        <f t="shared" si="4"/>
        <v>0</v>
      </c>
      <c r="AK37" s="16">
        <f t="shared" si="5"/>
        <v>0</v>
      </c>
      <c r="AL37" s="16">
        <f t="shared" si="6"/>
        <v>0</v>
      </c>
    </row>
    <row r="38" spans="1:38" ht="129" customHeight="1">
      <c r="A38" s="2">
        <v>21</v>
      </c>
      <c r="B38" s="1" t="s">
        <v>52</v>
      </c>
      <c r="C38" s="11" t="s">
        <v>25</v>
      </c>
      <c r="D38" s="25" t="s">
        <v>28</v>
      </c>
      <c r="E38" s="13" t="s">
        <v>13</v>
      </c>
      <c r="F38" s="14">
        <v>1679733</v>
      </c>
      <c r="G38" s="14">
        <v>1679620</v>
      </c>
      <c r="H38" s="14">
        <f t="shared" si="10"/>
        <v>839810</v>
      </c>
      <c r="I38" s="14">
        <v>50</v>
      </c>
      <c r="J38" s="14">
        <f t="shared" si="7"/>
        <v>839810</v>
      </c>
      <c r="K38" s="14">
        <f t="shared" si="2"/>
        <v>113</v>
      </c>
      <c r="L38" s="14"/>
      <c r="M38" s="14"/>
      <c r="N38" s="14"/>
      <c r="O38" s="14"/>
      <c r="P38" s="14"/>
      <c r="Q38" s="14">
        <v>113</v>
      </c>
      <c r="R38" s="14"/>
      <c r="S38" s="14"/>
      <c r="T38" s="14">
        <v>14800</v>
      </c>
      <c r="U38" s="14">
        <v>14800</v>
      </c>
      <c r="V38" s="14"/>
      <c r="W38" s="14"/>
      <c r="X38" s="14"/>
      <c r="Y38" s="14"/>
      <c r="Z38" s="14">
        <v>731265</v>
      </c>
      <c r="AA38" s="14">
        <v>365632</v>
      </c>
      <c r="AB38" s="14">
        <f>Z38-AA38</f>
        <v>365633</v>
      </c>
      <c r="AC38" s="14"/>
      <c r="AD38" s="14">
        <f>G38-Z38-14800-8880-5920</f>
        <v>918755</v>
      </c>
      <c r="AE38" s="14">
        <v>459378</v>
      </c>
      <c r="AF38" s="14">
        <f>AD38-AE38</f>
        <v>459377</v>
      </c>
      <c r="AG38" s="14"/>
      <c r="AH38" s="26"/>
      <c r="AI38" s="16">
        <f t="shared" si="3"/>
        <v>113</v>
      </c>
      <c r="AJ38" s="16">
        <f t="shared" si="4"/>
        <v>0</v>
      </c>
      <c r="AK38" s="16">
        <f t="shared" si="5"/>
        <v>0</v>
      </c>
      <c r="AL38" s="16">
        <f t="shared" si="6"/>
        <v>0</v>
      </c>
    </row>
    <row r="39" spans="1:38" ht="89.25" customHeight="1">
      <c r="A39" s="2">
        <v>22</v>
      </c>
      <c r="B39" s="1" t="s">
        <v>60</v>
      </c>
      <c r="C39" s="11" t="s">
        <v>25</v>
      </c>
      <c r="D39" s="27" t="s">
        <v>16</v>
      </c>
      <c r="E39" s="13">
        <v>2007</v>
      </c>
      <c r="F39" s="14">
        <v>1324462</v>
      </c>
      <c r="G39" s="14">
        <v>1324349</v>
      </c>
      <c r="H39" s="14">
        <v>662174</v>
      </c>
      <c r="I39" s="14">
        <v>50</v>
      </c>
      <c r="J39" s="14">
        <f t="shared" si="7"/>
        <v>662175</v>
      </c>
      <c r="K39" s="14">
        <f t="shared" si="2"/>
        <v>113</v>
      </c>
      <c r="L39" s="14"/>
      <c r="M39" s="14"/>
      <c r="N39" s="14"/>
      <c r="O39" s="14"/>
      <c r="P39" s="14"/>
      <c r="Q39" s="14">
        <v>113</v>
      </c>
      <c r="R39" s="14"/>
      <c r="S39" s="14"/>
      <c r="T39" s="14">
        <v>24400</v>
      </c>
      <c r="U39" s="14">
        <v>24400</v>
      </c>
      <c r="V39" s="14"/>
      <c r="W39" s="14"/>
      <c r="X39" s="14"/>
      <c r="Y39" s="14"/>
      <c r="Z39" s="14">
        <v>1275549</v>
      </c>
      <c r="AA39" s="14">
        <v>637774</v>
      </c>
      <c r="AB39" s="14">
        <f>Z39-AA39</f>
        <v>637775</v>
      </c>
      <c r="AC39" s="14"/>
      <c r="AD39" s="14"/>
      <c r="AE39" s="14"/>
      <c r="AF39" s="14"/>
      <c r="AG39" s="14"/>
      <c r="AH39" s="26"/>
      <c r="AI39" s="16">
        <f t="shared" si="3"/>
        <v>113</v>
      </c>
      <c r="AJ39" s="16">
        <f t="shared" si="4"/>
        <v>0</v>
      </c>
      <c r="AK39" s="16">
        <f t="shared" si="5"/>
        <v>0</v>
      </c>
      <c r="AL39" s="16">
        <f t="shared" si="6"/>
        <v>0</v>
      </c>
    </row>
    <row r="40" spans="1:38" ht="70.5" customHeight="1">
      <c r="A40" s="2">
        <v>23</v>
      </c>
      <c r="B40" s="28" t="s">
        <v>90</v>
      </c>
      <c r="C40" s="29" t="s">
        <v>25</v>
      </c>
      <c r="D40" s="25" t="s">
        <v>17</v>
      </c>
      <c r="E40" s="30">
        <v>2007</v>
      </c>
      <c r="F40" s="31">
        <v>1346961</v>
      </c>
      <c r="G40" s="31">
        <v>1319061</v>
      </c>
      <c r="H40" s="31">
        <v>659530</v>
      </c>
      <c r="I40" s="31">
        <v>50</v>
      </c>
      <c r="J40" s="31">
        <f t="shared" si="7"/>
        <v>659531</v>
      </c>
      <c r="K40" s="14">
        <f t="shared" si="2"/>
        <v>27900</v>
      </c>
      <c r="L40" s="31"/>
      <c r="M40" s="31"/>
      <c r="N40" s="31"/>
      <c r="O40" s="31">
        <f>5500+22400</f>
        <v>27900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>
        <v>1319061</v>
      </c>
      <c r="AA40" s="31">
        <v>659530</v>
      </c>
      <c r="AB40" s="31">
        <f>Z40-AA40</f>
        <v>659531</v>
      </c>
      <c r="AC40" s="31"/>
      <c r="AD40" s="31"/>
      <c r="AE40" s="31"/>
      <c r="AF40" s="31"/>
      <c r="AG40" s="31"/>
      <c r="AH40" s="26"/>
      <c r="AI40" s="16">
        <f t="shared" si="3"/>
        <v>0</v>
      </c>
      <c r="AJ40" s="16">
        <f t="shared" si="4"/>
        <v>0</v>
      </c>
      <c r="AK40" s="16">
        <f t="shared" si="5"/>
        <v>0</v>
      </c>
      <c r="AL40" s="16">
        <f t="shared" si="6"/>
        <v>0</v>
      </c>
    </row>
    <row r="41" spans="1:38" ht="70.5" customHeight="1">
      <c r="A41" s="2">
        <v>24</v>
      </c>
      <c r="B41" s="1" t="s">
        <v>58</v>
      </c>
      <c r="C41" s="11" t="s">
        <v>25</v>
      </c>
      <c r="D41" s="32" t="s">
        <v>51</v>
      </c>
      <c r="E41" s="13">
        <v>2007</v>
      </c>
      <c r="F41" s="14">
        <v>425234</v>
      </c>
      <c r="G41" s="14">
        <v>391786</v>
      </c>
      <c r="H41" s="14">
        <v>313428</v>
      </c>
      <c r="I41" s="2">
        <v>80</v>
      </c>
      <c r="J41" s="14">
        <v>78358</v>
      </c>
      <c r="K41" s="14">
        <f t="shared" si="2"/>
        <v>33447.7</v>
      </c>
      <c r="L41" s="14"/>
      <c r="M41" s="14"/>
      <c r="N41" s="14"/>
      <c r="O41" s="14">
        <v>19000</v>
      </c>
      <c r="P41" s="14"/>
      <c r="Q41" s="14">
        <v>42.7</v>
      </c>
      <c r="R41" s="2"/>
      <c r="S41" s="2"/>
      <c r="T41" s="2"/>
      <c r="U41" s="2"/>
      <c r="V41" s="14"/>
      <c r="W41" s="14"/>
      <c r="X41" s="14"/>
      <c r="Y41" s="2"/>
      <c r="Z41" s="14">
        <v>406191</v>
      </c>
      <c r="AA41" s="14">
        <v>313428</v>
      </c>
      <c r="AB41" s="14">
        <v>78358</v>
      </c>
      <c r="AC41" s="2">
        <v>14405</v>
      </c>
      <c r="AD41" s="2"/>
      <c r="AE41" s="14"/>
      <c r="AF41" s="14"/>
      <c r="AG41" s="14"/>
      <c r="AH41" s="26"/>
      <c r="AI41" s="16">
        <f t="shared" si="3"/>
        <v>14448</v>
      </c>
      <c r="AJ41" s="16">
        <f t="shared" si="4"/>
        <v>0.29999999998835847</v>
      </c>
      <c r="AK41" s="16">
        <f t="shared" si="5"/>
        <v>0</v>
      </c>
      <c r="AL41" s="16">
        <f t="shared" si="6"/>
        <v>0</v>
      </c>
    </row>
    <row r="42" spans="1:38" ht="108.75" customHeight="1">
      <c r="A42" s="2">
        <v>25</v>
      </c>
      <c r="B42" s="1" t="s">
        <v>61</v>
      </c>
      <c r="C42" s="11" t="s">
        <v>25</v>
      </c>
      <c r="D42" s="33" t="s">
        <v>23</v>
      </c>
      <c r="E42" s="13" t="s">
        <v>13</v>
      </c>
      <c r="F42" s="14">
        <v>1839131</v>
      </c>
      <c r="G42" s="14">
        <v>1805103</v>
      </c>
      <c r="H42" s="14">
        <v>902551</v>
      </c>
      <c r="I42" s="14">
        <v>50</v>
      </c>
      <c r="J42" s="14">
        <f>G42-H42</f>
        <v>902552</v>
      </c>
      <c r="K42" s="14">
        <f t="shared" si="2"/>
        <v>34028</v>
      </c>
      <c r="L42" s="14"/>
      <c r="M42" s="14"/>
      <c r="N42" s="14"/>
      <c r="O42" s="14">
        <v>14028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v>1358679</v>
      </c>
      <c r="AA42" s="14">
        <v>672839</v>
      </c>
      <c r="AB42" s="14">
        <f>Z42-AA42-AC42</f>
        <v>672840</v>
      </c>
      <c r="AC42" s="14">
        <v>13000</v>
      </c>
      <c r="AD42" s="14">
        <v>466424</v>
      </c>
      <c r="AE42" s="14">
        <v>229712</v>
      </c>
      <c r="AF42" s="14">
        <f>AD42-AE42-AG42</f>
        <v>229712</v>
      </c>
      <c r="AG42" s="14">
        <v>7000</v>
      </c>
      <c r="AH42" s="26"/>
      <c r="AI42" s="16">
        <f t="shared" si="3"/>
        <v>20000</v>
      </c>
      <c r="AJ42" s="16">
        <f t="shared" si="4"/>
        <v>0</v>
      </c>
      <c r="AK42" s="16">
        <f t="shared" si="5"/>
        <v>0</v>
      </c>
      <c r="AL42" s="16">
        <f t="shared" si="6"/>
        <v>0</v>
      </c>
    </row>
    <row r="43" spans="1:38" ht="103.5" customHeight="1">
      <c r="A43" s="2">
        <v>26</v>
      </c>
      <c r="B43" s="1" t="s">
        <v>53</v>
      </c>
      <c r="C43" s="11" t="s">
        <v>25</v>
      </c>
      <c r="D43" s="34" t="s">
        <v>24</v>
      </c>
      <c r="E43" s="13">
        <v>2007</v>
      </c>
      <c r="F43" s="14">
        <v>1365413</v>
      </c>
      <c r="G43" s="14">
        <v>1318360</v>
      </c>
      <c r="H43" s="14">
        <f t="shared" si="10"/>
        <v>659180</v>
      </c>
      <c r="I43" s="14">
        <v>50</v>
      </c>
      <c r="J43" s="14">
        <f>G43-H43</f>
        <v>659180</v>
      </c>
      <c r="K43" s="14">
        <f t="shared" si="2"/>
        <v>47053</v>
      </c>
      <c r="L43" s="14"/>
      <c r="M43" s="14"/>
      <c r="N43" s="14"/>
      <c r="O43" s="14">
        <v>22000</v>
      </c>
      <c r="P43" s="14"/>
      <c r="Q43" s="14">
        <v>53</v>
      </c>
      <c r="R43" s="14"/>
      <c r="S43" s="14"/>
      <c r="T43" s="14"/>
      <c r="U43" s="14"/>
      <c r="V43" s="14"/>
      <c r="W43" s="14"/>
      <c r="X43" s="14"/>
      <c r="Y43" s="14"/>
      <c r="Z43" s="14">
        <v>1343360</v>
      </c>
      <c r="AA43" s="14">
        <v>659180</v>
      </c>
      <c r="AB43" s="14">
        <f>Z43-AA43-AC43</f>
        <v>659180</v>
      </c>
      <c r="AC43" s="14">
        <v>25000</v>
      </c>
      <c r="AD43" s="14"/>
      <c r="AE43" s="14"/>
      <c r="AF43" s="14"/>
      <c r="AG43" s="14"/>
      <c r="AH43" s="26"/>
      <c r="AI43" s="16">
        <f t="shared" si="3"/>
        <v>25053</v>
      </c>
      <c r="AJ43" s="16">
        <f t="shared" si="4"/>
        <v>0</v>
      </c>
      <c r="AK43" s="16">
        <f t="shared" si="5"/>
        <v>0</v>
      </c>
      <c r="AL43" s="16">
        <f t="shared" si="6"/>
        <v>0</v>
      </c>
    </row>
    <row r="44" spans="1:38" ht="89.25" customHeight="1">
      <c r="A44" s="2">
        <v>27</v>
      </c>
      <c r="B44" s="1" t="s">
        <v>66</v>
      </c>
      <c r="C44" s="11" t="s">
        <v>25</v>
      </c>
      <c r="D44" s="35" t="s">
        <v>67</v>
      </c>
      <c r="E44" s="13" t="s">
        <v>68</v>
      </c>
      <c r="F44" s="14">
        <v>4306600</v>
      </c>
      <c r="G44" s="14">
        <v>4245100</v>
      </c>
      <c r="H44" s="14">
        <v>3396080</v>
      </c>
      <c r="I44" s="14">
        <v>80</v>
      </c>
      <c r="J44" s="14">
        <v>849020</v>
      </c>
      <c r="K44" s="14">
        <f t="shared" si="2"/>
        <v>61500</v>
      </c>
      <c r="L44" s="14"/>
      <c r="M44" s="14"/>
      <c r="N44" s="14"/>
      <c r="O44" s="14">
        <v>61500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>
        <v>2245100</v>
      </c>
      <c r="AA44" s="14">
        <v>1796080</v>
      </c>
      <c r="AB44" s="14">
        <f>Z44-AA44</f>
        <v>449020</v>
      </c>
      <c r="AC44" s="14"/>
      <c r="AD44" s="14">
        <v>2000000</v>
      </c>
      <c r="AE44" s="14">
        <v>1600000</v>
      </c>
      <c r="AF44" s="14">
        <v>400000</v>
      </c>
      <c r="AG44" s="14"/>
      <c r="AH44" s="26"/>
      <c r="AI44" s="16">
        <f>F44-G44-L44-M44-N44-O44-P44</f>
        <v>0</v>
      </c>
      <c r="AJ44" s="16">
        <f>F44-L44-M44-N44-O44-P44-Q44-R44-S44-T44-U44-V44-Z44-AD44</f>
        <v>0</v>
      </c>
      <c r="AK44" s="16">
        <f>H44-R44-T44-W44-AA44-AE44</f>
        <v>0</v>
      </c>
      <c r="AL44" s="16">
        <f>J44-S44-U44-X44-AB44-AF44</f>
        <v>0</v>
      </c>
    </row>
    <row r="45" spans="1:38" ht="116.25" customHeight="1">
      <c r="A45" s="2">
        <v>28</v>
      </c>
      <c r="B45" s="1" t="s">
        <v>57</v>
      </c>
      <c r="C45" s="11" t="s">
        <v>25</v>
      </c>
      <c r="D45" s="35" t="s">
        <v>18</v>
      </c>
      <c r="E45" s="13">
        <v>2007</v>
      </c>
      <c r="F45" s="14">
        <v>326944</v>
      </c>
      <c r="G45" s="14">
        <v>309444</v>
      </c>
      <c r="H45" s="14">
        <f aca="true" t="shared" si="11" ref="H45:H52">G45*0.8</f>
        <v>247555.2</v>
      </c>
      <c r="I45" s="14">
        <v>80</v>
      </c>
      <c r="J45" s="14">
        <f t="shared" si="7"/>
        <v>61888.79999999999</v>
      </c>
      <c r="K45" s="14">
        <f t="shared" si="2"/>
        <v>17500</v>
      </c>
      <c r="L45" s="14"/>
      <c r="M45" s="14"/>
      <c r="N45" s="14"/>
      <c r="O45" s="14">
        <v>17500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>
        <v>309444</v>
      </c>
      <c r="AA45" s="14">
        <v>247555</v>
      </c>
      <c r="AB45" s="14">
        <v>61889</v>
      </c>
      <c r="AC45" s="14"/>
      <c r="AD45" s="14"/>
      <c r="AE45" s="14"/>
      <c r="AF45" s="14"/>
      <c r="AG45" s="14"/>
      <c r="AH45" s="26"/>
      <c r="AI45" s="16">
        <f t="shared" si="3"/>
        <v>0</v>
      </c>
      <c r="AJ45" s="16">
        <f t="shared" si="4"/>
        <v>0</v>
      </c>
      <c r="AK45" s="16">
        <f t="shared" si="5"/>
        <v>0.20000000001164153</v>
      </c>
      <c r="AL45" s="16">
        <f t="shared" si="6"/>
        <v>-0.20000000001164153</v>
      </c>
    </row>
    <row r="46" spans="1:38" ht="176.25" customHeight="1">
      <c r="A46" s="2">
        <v>29</v>
      </c>
      <c r="B46" s="1" t="s">
        <v>54</v>
      </c>
      <c r="C46" s="11" t="s">
        <v>25</v>
      </c>
      <c r="D46" s="36" t="s">
        <v>19</v>
      </c>
      <c r="E46" s="13" t="s">
        <v>13</v>
      </c>
      <c r="F46" s="14">
        <v>2291589</v>
      </c>
      <c r="G46" s="14">
        <v>2291589</v>
      </c>
      <c r="H46" s="14">
        <f t="shared" si="11"/>
        <v>1833271.2000000002</v>
      </c>
      <c r="I46" s="14">
        <v>80</v>
      </c>
      <c r="J46" s="14">
        <f>G46-H46</f>
        <v>458317.7999999998</v>
      </c>
      <c r="K46" s="14">
        <f t="shared" si="2"/>
        <v>0</v>
      </c>
      <c r="L46" s="14"/>
      <c r="M46" s="14"/>
      <c r="N46" s="14"/>
      <c r="O46" s="14"/>
      <c r="P46" s="14"/>
      <c r="Q46" s="14"/>
      <c r="R46" s="14">
        <v>31778</v>
      </c>
      <c r="S46" s="14">
        <v>7945</v>
      </c>
      <c r="T46" s="14"/>
      <c r="U46" s="14"/>
      <c r="V46" s="14"/>
      <c r="W46" s="14"/>
      <c r="X46" s="14"/>
      <c r="Y46" s="14"/>
      <c r="Z46" s="14">
        <v>1876179</v>
      </c>
      <c r="AA46" s="14">
        <v>1500943</v>
      </c>
      <c r="AB46" s="14">
        <f>Z46-AA46</f>
        <v>375236</v>
      </c>
      <c r="AC46" s="14"/>
      <c r="AD46" s="14">
        <v>375687</v>
      </c>
      <c r="AE46" s="14">
        <v>300550</v>
      </c>
      <c r="AF46" s="14">
        <v>75137</v>
      </c>
      <c r="AG46" s="14"/>
      <c r="AH46" s="26"/>
      <c r="AI46" s="16">
        <f t="shared" si="3"/>
        <v>0</v>
      </c>
      <c r="AJ46" s="16">
        <f t="shared" si="4"/>
        <v>0</v>
      </c>
      <c r="AK46" s="16">
        <f t="shared" si="5"/>
        <v>0.20000000018626451</v>
      </c>
      <c r="AL46" s="16">
        <f t="shared" si="6"/>
        <v>-0.20000000018626451</v>
      </c>
    </row>
    <row r="47" spans="1:38" ht="180" customHeight="1">
      <c r="A47" s="2">
        <v>30</v>
      </c>
      <c r="B47" s="1" t="s">
        <v>11</v>
      </c>
      <c r="C47" s="11" t="s">
        <v>25</v>
      </c>
      <c r="D47" s="34" t="s">
        <v>20</v>
      </c>
      <c r="E47" s="13" t="s">
        <v>13</v>
      </c>
      <c r="F47" s="14">
        <v>1253343</v>
      </c>
      <c r="G47" s="14">
        <v>1253343</v>
      </c>
      <c r="H47" s="14">
        <v>1002673</v>
      </c>
      <c r="I47" s="14">
        <v>80</v>
      </c>
      <c r="J47" s="14">
        <f aca="true" t="shared" si="12" ref="J47:J53">G47-H47</f>
        <v>250670</v>
      </c>
      <c r="K47" s="14">
        <f t="shared" si="2"/>
        <v>0</v>
      </c>
      <c r="L47" s="14"/>
      <c r="M47" s="14"/>
      <c r="N47" s="14"/>
      <c r="O47" s="14"/>
      <c r="P47" s="14"/>
      <c r="Q47" s="14"/>
      <c r="R47" s="14">
        <v>40016</v>
      </c>
      <c r="S47" s="14">
        <v>10004</v>
      </c>
      <c r="T47" s="14"/>
      <c r="U47" s="14"/>
      <c r="V47" s="14"/>
      <c r="W47" s="14"/>
      <c r="X47" s="14"/>
      <c r="Y47" s="14"/>
      <c r="Z47" s="14">
        <v>919096</v>
      </c>
      <c r="AA47" s="14">
        <v>735276</v>
      </c>
      <c r="AB47" s="14">
        <f>Z47-AA47</f>
        <v>183820</v>
      </c>
      <c r="AC47" s="14"/>
      <c r="AD47" s="14">
        <v>284227</v>
      </c>
      <c r="AE47" s="14">
        <v>227381</v>
      </c>
      <c r="AF47" s="14">
        <f>AD47-AE47</f>
        <v>56846</v>
      </c>
      <c r="AG47" s="14"/>
      <c r="AH47" s="26"/>
      <c r="AI47" s="16">
        <f t="shared" si="3"/>
        <v>0</v>
      </c>
      <c r="AJ47" s="16">
        <f t="shared" si="4"/>
        <v>0</v>
      </c>
      <c r="AK47" s="16">
        <f t="shared" si="5"/>
        <v>0</v>
      </c>
      <c r="AL47" s="16">
        <f t="shared" si="6"/>
        <v>0</v>
      </c>
    </row>
    <row r="48" spans="1:38" ht="108" customHeight="1">
      <c r="A48" s="2">
        <v>31</v>
      </c>
      <c r="B48" s="1" t="s">
        <v>65</v>
      </c>
      <c r="C48" s="11" t="s">
        <v>25</v>
      </c>
      <c r="D48" s="25" t="s">
        <v>48</v>
      </c>
      <c r="E48" s="13">
        <v>2007</v>
      </c>
      <c r="F48" s="14">
        <v>599254</v>
      </c>
      <c r="G48" s="14">
        <v>584153</v>
      </c>
      <c r="H48" s="14">
        <v>467322</v>
      </c>
      <c r="I48" s="14">
        <v>80</v>
      </c>
      <c r="J48" s="14">
        <v>116831</v>
      </c>
      <c r="K48" s="14">
        <f t="shared" si="2"/>
        <v>15101</v>
      </c>
      <c r="L48" s="14"/>
      <c r="M48" s="14"/>
      <c r="N48" s="14"/>
      <c r="O48" s="14">
        <v>3641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>
        <v>595613</v>
      </c>
      <c r="AA48" s="14">
        <v>467322</v>
      </c>
      <c r="AB48" s="14">
        <v>116831</v>
      </c>
      <c r="AC48" s="14">
        <v>11460</v>
      </c>
      <c r="AD48" s="14"/>
      <c r="AE48" s="14"/>
      <c r="AF48" s="14"/>
      <c r="AG48" s="14"/>
      <c r="AH48" s="26"/>
      <c r="AI48" s="16">
        <f t="shared" si="3"/>
        <v>11460</v>
      </c>
      <c r="AJ48" s="16">
        <f t="shared" si="4"/>
        <v>0</v>
      </c>
      <c r="AK48" s="16">
        <f t="shared" si="5"/>
        <v>0</v>
      </c>
      <c r="AL48" s="16">
        <f t="shared" si="6"/>
        <v>0</v>
      </c>
    </row>
    <row r="49" spans="1:38" ht="94.5" customHeight="1">
      <c r="A49" s="2">
        <v>32</v>
      </c>
      <c r="B49" s="1" t="s">
        <v>62</v>
      </c>
      <c r="C49" s="11" t="s">
        <v>25</v>
      </c>
      <c r="D49" s="25" t="s">
        <v>48</v>
      </c>
      <c r="E49" s="13" t="s">
        <v>13</v>
      </c>
      <c r="F49" s="14">
        <v>2467300</v>
      </c>
      <c r="G49" s="14">
        <v>2452300</v>
      </c>
      <c r="H49" s="14">
        <f t="shared" si="11"/>
        <v>1961840</v>
      </c>
      <c r="I49" s="14">
        <v>80</v>
      </c>
      <c r="J49" s="14">
        <f t="shared" si="12"/>
        <v>490460</v>
      </c>
      <c r="K49" s="14">
        <f t="shared" si="2"/>
        <v>15000</v>
      </c>
      <c r="L49" s="14"/>
      <c r="M49" s="14"/>
      <c r="N49" s="14"/>
      <c r="O49" s="14">
        <v>15000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>
        <v>1452300</v>
      </c>
      <c r="AA49" s="14">
        <v>1161840</v>
      </c>
      <c r="AB49" s="14">
        <v>290460</v>
      </c>
      <c r="AC49" s="14"/>
      <c r="AD49" s="14">
        <v>1000000</v>
      </c>
      <c r="AE49" s="14">
        <v>800000</v>
      </c>
      <c r="AF49" s="14">
        <v>200000</v>
      </c>
      <c r="AG49" s="14"/>
      <c r="AH49" s="26"/>
      <c r="AI49" s="16">
        <f t="shared" si="3"/>
        <v>0</v>
      </c>
      <c r="AJ49" s="16">
        <f t="shared" si="4"/>
        <v>0</v>
      </c>
      <c r="AK49" s="16">
        <f t="shared" si="5"/>
        <v>0</v>
      </c>
      <c r="AL49" s="16">
        <f t="shared" si="6"/>
        <v>0</v>
      </c>
    </row>
    <row r="50" spans="1:38" ht="145.5" customHeight="1">
      <c r="A50" s="2">
        <v>33</v>
      </c>
      <c r="B50" s="1" t="s">
        <v>12</v>
      </c>
      <c r="C50" s="11" t="s">
        <v>25</v>
      </c>
      <c r="D50" s="34" t="s">
        <v>21</v>
      </c>
      <c r="E50" s="13">
        <v>2007</v>
      </c>
      <c r="F50" s="14">
        <v>481189</v>
      </c>
      <c r="G50" s="14">
        <v>457154</v>
      </c>
      <c r="H50" s="14">
        <v>365722</v>
      </c>
      <c r="I50" s="14">
        <v>80</v>
      </c>
      <c r="J50" s="14">
        <f t="shared" si="12"/>
        <v>91432</v>
      </c>
      <c r="K50" s="14">
        <f t="shared" si="2"/>
        <v>24035</v>
      </c>
      <c r="L50" s="14"/>
      <c r="M50" s="14"/>
      <c r="N50" s="14">
        <v>23200</v>
      </c>
      <c r="O50" s="14"/>
      <c r="P50" s="14">
        <v>835</v>
      </c>
      <c r="Q50" s="14"/>
      <c r="R50" s="14"/>
      <c r="S50" s="14"/>
      <c r="T50" s="14"/>
      <c r="U50" s="14"/>
      <c r="V50" s="14"/>
      <c r="W50" s="14"/>
      <c r="X50" s="14"/>
      <c r="Y50" s="14"/>
      <c r="Z50" s="14">
        <v>457154</v>
      </c>
      <c r="AA50" s="14">
        <v>365722</v>
      </c>
      <c r="AB50" s="14">
        <v>91432</v>
      </c>
      <c r="AC50" s="14"/>
      <c r="AD50" s="14"/>
      <c r="AE50" s="14"/>
      <c r="AF50" s="14"/>
      <c r="AG50" s="14"/>
      <c r="AH50" s="26"/>
      <c r="AI50" s="16">
        <f t="shared" si="3"/>
        <v>0</v>
      </c>
      <c r="AJ50" s="16">
        <f t="shared" si="4"/>
        <v>0</v>
      </c>
      <c r="AK50" s="16">
        <f t="shared" si="5"/>
        <v>0</v>
      </c>
      <c r="AL50" s="16">
        <f t="shared" si="6"/>
        <v>0</v>
      </c>
    </row>
    <row r="51" spans="1:38" ht="101.25" customHeight="1">
      <c r="A51" s="2">
        <v>34</v>
      </c>
      <c r="B51" s="1" t="s">
        <v>55</v>
      </c>
      <c r="C51" s="11" t="s">
        <v>25</v>
      </c>
      <c r="D51" s="37" t="s">
        <v>30</v>
      </c>
      <c r="E51" s="13" t="s">
        <v>13</v>
      </c>
      <c r="F51" s="14">
        <v>9233571</v>
      </c>
      <c r="G51" s="14">
        <v>9215819</v>
      </c>
      <c r="H51" s="14">
        <f t="shared" si="11"/>
        <v>7372655.2</v>
      </c>
      <c r="I51" s="14">
        <v>80</v>
      </c>
      <c r="J51" s="14">
        <f t="shared" si="12"/>
        <v>1843163.7999999998</v>
      </c>
      <c r="K51" s="14">
        <f t="shared" si="2"/>
        <v>17752</v>
      </c>
      <c r="L51" s="14"/>
      <c r="M51" s="14"/>
      <c r="N51" s="14"/>
      <c r="O51" s="14">
        <v>17752</v>
      </c>
      <c r="P51" s="14"/>
      <c r="Q51" s="14"/>
      <c r="R51" s="14">
        <v>11041</v>
      </c>
      <c r="S51" s="14">
        <v>2761</v>
      </c>
      <c r="T51" s="14">
        <v>36783</v>
      </c>
      <c r="U51" s="14">
        <v>9195</v>
      </c>
      <c r="V51" s="14"/>
      <c r="W51" s="14"/>
      <c r="X51" s="14"/>
      <c r="Y51" s="14"/>
      <c r="Z51" s="14">
        <v>4142504</v>
      </c>
      <c r="AA51" s="14">
        <v>3314003</v>
      </c>
      <c r="AB51" s="14">
        <f>Z51-AA51</f>
        <v>828501</v>
      </c>
      <c r="AC51" s="14"/>
      <c r="AD51" s="14">
        <v>5013535</v>
      </c>
      <c r="AE51" s="14">
        <v>4010828</v>
      </c>
      <c r="AF51" s="14">
        <f>AD51-AE51</f>
        <v>1002707</v>
      </c>
      <c r="AG51" s="14"/>
      <c r="AH51" s="26"/>
      <c r="AI51" s="16">
        <f t="shared" si="3"/>
        <v>0</v>
      </c>
      <c r="AJ51" s="38">
        <f t="shared" si="4"/>
        <v>0</v>
      </c>
      <c r="AK51" s="16">
        <f t="shared" si="5"/>
        <v>0.20000000018626451</v>
      </c>
      <c r="AL51" s="16">
        <f t="shared" si="6"/>
        <v>-0.20000000018626451</v>
      </c>
    </row>
    <row r="52" spans="1:38" ht="275.25" customHeight="1">
      <c r="A52" s="2">
        <v>35</v>
      </c>
      <c r="B52" s="39" t="s">
        <v>102</v>
      </c>
      <c r="C52" s="11" t="s">
        <v>25</v>
      </c>
      <c r="D52" s="40" t="s">
        <v>29</v>
      </c>
      <c r="E52" s="41" t="s">
        <v>13</v>
      </c>
      <c r="F52" s="42">
        <v>2250600</v>
      </c>
      <c r="G52" s="42">
        <v>2201008</v>
      </c>
      <c r="H52" s="42">
        <f t="shared" si="11"/>
        <v>1760806.4000000001</v>
      </c>
      <c r="I52" s="42">
        <v>80</v>
      </c>
      <c r="J52" s="42">
        <f t="shared" si="12"/>
        <v>440201.59999999986</v>
      </c>
      <c r="K52" s="31">
        <f t="shared" si="2"/>
        <v>49592</v>
      </c>
      <c r="L52" s="42"/>
      <c r="M52" s="42"/>
      <c r="N52" s="42"/>
      <c r="O52" s="42">
        <v>49592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>
        <v>1201008</v>
      </c>
      <c r="AA52" s="42">
        <v>960806</v>
      </c>
      <c r="AB52" s="42">
        <v>240202</v>
      </c>
      <c r="AC52" s="42"/>
      <c r="AD52" s="42">
        <v>1000000</v>
      </c>
      <c r="AE52" s="42">
        <v>800000</v>
      </c>
      <c r="AF52" s="42">
        <v>200000</v>
      </c>
      <c r="AG52" s="42"/>
      <c r="AH52" s="26"/>
      <c r="AI52" s="16">
        <f t="shared" si="3"/>
        <v>0</v>
      </c>
      <c r="AJ52" s="16">
        <f t="shared" si="4"/>
        <v>0</v>
      </c>
      <c r="AK52" s="16">
        <f t="shared" si="5"/>
        <v>0.4000000001396984</v>
      </c>
      <c r="AL52" s="16">
        <f t="shared" si="6"/>
        <v>-0.4000000001396984</v>
      </c>
    </row>
    <row r="53" spans="1:38" ht="255" customHeight="1">
      <c r="A53" s="2">
        <v>36</v>
      </c>
      <c r="B53" s="1" t="s">
        <v>56</v>
      </c>
      <c r="C53" s="11" t="s">
        <v>25</v>
      </c>
      <c r="D53" s="34" t="s">
        <v>22</v>
      </c>
      <c r="E53" s="13" t="s">
        <v>13</v>
      </c>
      <c r="F53" s="14">
        <v>7076565</v>
      </c>
      <c r="G53" s="14">
        <v>7002145</v>
      </c>
      <c r="H53" s="14">
        <v>5601715</v>
      </c>
      <c r="I53" s="14">
        <v>80</v>
      </c>
      <c r="J53" s="43">
        <f t="shared" si="12"/>
        <v>1400430</v>
      </c>
      <c r="K53" s="14">
        <f t="shared" si="2"/>
        <v>74420</v>
      </c>
      <c r="L53" s="44"/>
      <c r="M53" s="14"/>
      <c r="N53" s="14"/>
      <c r="O53" s="14">
        <v>74420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>
        <v>5683111</v>
      </c>
      <c r="AA53" s="14">
        <v>4546488</v>
      </c>
      <c r="AB53" s="14">
        <v>1136623</v>
      </c>
      <c r="AC53" s="14"/>
      <c r="AD53" s="14">
        <v>1319034</v>
      </c>
      <c r="AE53" s="14">
        <v>1055227</v>
      </c>
      <c r="AF53" s="14">
        <v>263807</v>
      </c>
      <c r="AG53" s="14"/>
      <c r="AH53" s="26"/>
      <c r="AI53" s="16">
        <f t="shared" si="3"/>
        <v>0</v>
      </c>
      <c r="AJ53" s="16">
        <f t="shared" si="4"/>
        <v>0</v>
      </c>
      <c r="AK53" s="16">
        <f t="shared" si="5"/>
        <v>0</v>
      </c>
      <c r="AL53" s="16">
        <f t="shared" si="6"/>
        <v>0</v>
      </c>
    </row>
    <row r="54" spans="1:38" ht="12.75">
      <c r="A54" s="45"/>
      <c r="K54" s="46"/>
      <c r="L54" s="47"/>
      <c r="M54" s="47"/>
      <c r="N54" s="47"/>
      <c r="O54" s="47"/>
      <c r="P54" s="47"/>
      <c r="Q54" s="47"/>
      <c r="AH54" s="26"/>
      <c r="AI54" s="16">
        <f t="shared" si="3"/>
        <v>0</v>
      </c>
      <c r="AJ54" s="16">
        <f t="shared" si="4"/>
        <v>0</v>
      </c>
      <c r="AK54" s="16">
        <f t="shared" si="5"/>
        <v>0</v>
      </c>
      <c r="AL54" s="16">
        <f t="shared" si="6"/>
        <v>0</v>
      </c>
    </row>
    <row r="55" spans="1:38" ht="68.25" customHeight="1">
      <c r="A55" s="5" t="s">
        <v>69</v>
      </c>
      <c r="L55" s="47"/>
      <c r="M55" s="47"/>
      <c r="N55" s="47"/>
      <c r="O55" s="47"/>
      <c r="P55" s="47"/>
      <c r="Q55" s="47"/>
      <c r="AE55" s="48"/>
      <c r="AF55" s="48"/>
      <c r="AG55" s="48"/>
      <c r="AH55" s="26"/>
      <c r="AI55" s="16">
        <f t="shared" si="3"/>
        <v>0</v>
      </c>
      <c r="AJ55" s="16">
        <f t="shared" si="4"/>
        <v>0</v>
      </c>
      <c r="AK55" s="16">
        <f t="shared" si="5"/>
        <v>0</v>
      </c>
      <c r="AL55" s="16">
        <f t="shared" si="6"/>
        <v>0</v>
      </c>
    </row>
    <row r="56" spans="1:38" ht="12.75" customHeight="1">
      <c r="A56" s="5" t="s">
        <v>96</v>
      </c>
      <c r="L56" s="47"/>
      <c r="M56" s="47"/>
      <c r="N56" s="47"/>
      <c r="O56" s="47"/>
      <c r="P56" s="47"/>
      <c r="Q56" s="47"/>
      <c r="AE56" s="48"/>
      <c r="AF56" s="48"/>
      <c r="AG56" s="48"/>
      <c r="AH56" s="26"/>
      <c r="AI56" s="16"/>
      <c r="AJ56" s="16"/>
      <c r="AK56" s="16"/>
      <c r="AL56" s="16"/>
    </row>
    <row r="57" spans="1:34" ht="12.75" customHeight="1">
      <c r="A57" s="5" t="s">
        <v>97</v>
      </c>
      <c r="L57" s="47"/>
      <c r="M57" s="47"/>
      <c r="N57" s="47"/>
      <c r="O57" s="47"/>
      <c r="P57" s="47"/>
      <c r="Q57" s="47"/>
      <c r="AH57" s="26"/>
    </row>
    <row r="58" spans="1:34" ht="12.75">
      <c r="A58" s="49"/>
      <c r="B58" s="4"/>
      <c r="C58" s="4"/>
      <c r="D58" s="4"/>
      <c r="E58" s="4"/>
      <c r="F58" s="46"/>
      <c r="G58" s="46"/>
      <c r="H58" s="46"/>
      <c r="I58" s="46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26"/>
    </row>
    <row r="59" spans="1:33" ht="13.5" customHeight="1">
      <c r="A59" s="75"/>
      <c r="B59" s="75"/>
      <c r="C59" s="75"/>
      <c r="D59" s="75"/>
      <c r="E59" s="75"/>
      <c r="F59" s="75"/>
      <c r="G59" s="75"/>
      <c r="H59" s="75"/>
      <c r="I59" s="75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ht="12.75">
      <c r="A60" s="49"/>
      <c r="B60" s="4"/>
      <c r="C60" s="4"/>
      <c r="D60" s="4"/>
      <c r="E60" s="4"/>
      <c r="F60" s="46"/>
      <c r="G60" s="46"/>
      <c r="H60" s="46"/>
      <c r="I60" s="46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ht="12.75">
      <c r="A61" s="49"/>
      <c r="B61" s="4"/>
      <c r="C61" s="4"/>
      <c r="D61" s="4"/>
      <c r="E61" s="4"/>
      <c r="F61" s="46"/>
      <c r="G61" s="46"/>
      <c r="H61" s="46"/>
      <c r="I61" s="46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17" ht="12.75">
      <c r="A62" s="49"/>
      <c r="B62" s="4"/>
      <c r="C62" s="4"/>
      <c r="D62" s="4"/>
      <c r="E62" s="4"/>
      <c r="F62" s="4"/>
      <c r="G62" s="4"/>
      <c r="H62" s="4"/>
      <c r="I62" s="4"/>
      <c r="L62" s="47"/>
      <c r="M62" s="47"/>
      <c r="N62" s="47"/>
      <c r="O62" s="47"/>
      <c r="P62" s="47"/>
      <c r="Q62" s="47"/>
    </row>
    <row r="63" spans="1:17" ht="12.75">
      <c r="A63" s="49"/>
      <c r="B63" s="4"/>
      <c r="C63" s="4"/>
      <c r="D63" s="4"/>
      <c r="E63" s="4"/>
      <c r="F63" s="4"/>
      <c r="G63" s="4"/>
      <c r="H63" s="4"/>
      <c r="I63" s="4"/>
      <c r="L63" s="47"/>
      <c r="M63" s="47"/>
      <c r="N63" s="47"/>
      <c r="O63" s="47"/>
      <c r="P63" s="47"/>
      <c r="Q63" s="47"/>
    </row>
    <row r="64" spans="1:17" ht="12.75">
      <c r="A64" s="49"/>
      <c r="B64" s="4"/>
      <c r="C64" s="4"/>
      <c r="D64" s="4"/>
      <c r="E64" s="4"/>
      <c r="F64" s="4"/>
      <c r="G64" s="4"/>
      <c r="H64" s="4"/>
      <c r="I64" s="4"/>
      <c r="L64" s="47"/>
      <c r="M64" s="47"/>
      <c r="N64" s="47"/>
      <c r="O64" s="47"/>
      <c r="P64" s="47"/>
      <c r="Q64" s="47"/>
    </row>
    <row r="65" spans="1:9" ht="12.75">
      <c r="A65" s="49"/>
      <c r="B65" s="4"/>
      <c r="C65" s="4"/>
      <c r="D65" s="4"/>
      <c r="E65" s="4"/>
      <c r="F65" s="4"/>
      <c r="G65" s="4"/>
      <c r="H65" s="4"/>
      <c r="I65" s="4"/>
    </row>
    <row r="66" spans="1:9" ht="12.75">
      <c r="A66" s="49"/>
      <c r="B66" s="4"/>
      <c r="C66" s="4"/>
      <c r="D66" s="4"/>
      <c r="E66" s="4"/>
      <c r="F66" s="4"/>
      <c r="G66" s="4"/>
      <c r="H66" s="4"/>
      <c r="I66" s="4"/>
    </row>
    <row r="67" spans="1:9" ht="12.75">
      <c r="A67" s="49"/>
      <c r="B67" s="4"/>
      <c r="C67" s="4"/>
      <c r="D67" s="4"/>
      <c r="E67" s="4"/>
      <c r="F67" s="4"/>
      <c r="G67" s="4"/>
      <c r="H67" s="4"/>
      <c r="I67" s="4"/>
    </row>
    <row r="68" spans="1:9" ht="12.75">
      <c r="A68" s="49"/>
      <c r="B68" s="4"/>
      <c r="C68" s="4"/>
      <c r="D68" s="4"/>
      <c r="E68" s="4"/>
      <c r="F68" s="4"/>
      <c r="G68" s="4"/>
      <c r="H68" s="4"/>
      <c r="I68" s="4"/>
    </row>
    <row r="69" spans="1:9" ht="12.75">
      <c r="A69" s="49"/>
      <c r="B69" s="4"/>
      <c r="C69" s="4"/>
      <c r="D69" s="4"/>
      <c r="E69" s="4"/>
      <c r="F69" s="4"/>
      <c r="G69" s="4"/>
      <c r="H69" s="4"/>
      <c r="I69" s="4"/>
    </row>
    <row r="70" spans="1:9" ht="12.75">
      <c r="A70" s="49"/>
      <c r="B70" s="4"/>
      <c r="C70" s="4"/>
      <c r="D70" s="4"/>
      <c r="E70" s="4"/>
      <c r="F70" s="4"/>
      <c r="G70" s="4"/>
      <c r="H70" s="4"/>
      <c r="I70" s="4"/>
    </row>
    <row r="71" spans="1:9" ht="12.75">
      <c r="A71" s="49"/>
      <c r="B71" s="4"/>
      <c r="C71" s="4"/>
      <c r="D71" s="4"/>
      <c r="E71" s="4"/>
      <c r="F71" s="4"/>
      <c r="G71" s="4"/>
      <c r="H71" s="4"/>
      <c r="I71" s="4"/>
    </row>
    <row r="72" spans="1:9" ht="12.75">
      <c r="A72" s="49"/>
      <c r="B72" s="4"/>
      <c r="C72" s="4"/>
      <c r="D72" s="4"/>
      <c r="E72" s="4"/>
      <c r="F72" s="4"/>
      <c r="G72" s="4"/>
      <c r="H72" s="4"/>
      <c r="I72" s="4"/>
    </row>
    <row r="73" spans="1:9" ht="12.75">
      <c r="A73" s="49"/>
      <c r="B73" s="4"/>
      <c r="C73" s="4"/>
      <c r="D73" s="4"/>
      <c r="E73" s="4"/>
      <c r="F73" s="4"/>
      <c r="G73" s="4"/>
      <c r="H73" s="4"/>
      <c r="I73" s="4"/>
    </row>
    <row r="74" spans="1:9" ht="12.75">
      <c r="A74" s="49"/>
      <c r="B74" s="4"/>
      <c r="C74" s="4"/>
      <c r="D74" s="4"/>
      <c r="E74" s="4"/>
      <c r="F74" s="4"/>
      <c r="G74" s="4"/>
      <c r="H74" s="4"/>
      <c r="I74" s="4"/>
    </row>
    <row r="75" spans="1:9" ht="12.75">
      <c r="A75" s="49"/>
      <c r="B75" s="4"/>
      <c r="C75" s="4"/>
      <c r="D75" s="4"/>
      <c r="E75" s="4"/>
      <c r="F75" s="4"/>
      <c r="G75" s="4"/>
      <c r="H75" s="4"/>
      <c r="I75" s="4"/>
    </row>
    <row r="76" spans="1:9" ht="12.75">
      <c r="A76" s="49"/>
      <c r="B76" s="4"/>
      <c r="C76" s="4"/>
      <c r="D76" s="4"/>
      <c r="E76" s="4"/>
      <c r="F76" s="4"/>
      <c r="G76" s="4"/>
      <c r="H76" s="4"/>
      <c r="I76" s="4"/>
    </row>
    <row r="77" spans="1:9" ht="12.75">
      <c r="A77" s="49"/>
      <c r="B77" s="4"/>
      <c r="C77" s="4"/>
      <c r="D77" s="4"/>
      <c r="E77" s="4"/>
      <c r="F77" s="4"/>
      <c r="G77" s="4"/>
      <c r="H77" s="4"/>
      <c r="I77" s="4"/>
    </row>
    <row r="78" spans="1:9" ht="12.75">
      <c r="A78" s="49"/>
      <c r="B78" s="4"/>
      <c r="C78" s="4"/>
      <c r="D78" s="4"/>
      <c r="E78" s="4"/>
      <c r="F78" s="4"/>
      <c r="G78" s="4"/>
      <c r="H78" s="4"/>
      <c r="I78" s="4"/>
    </row>
    <row r="79" spans="1:9" ht="12.75">
      <c r="A79" s="49"/>
      <c r="B79" s="4"/>
      <c r="C79" s="4"/>
      <c r="D79" s="4"/>
      <c r="E79" s="4"/>
      <c r="F79" s="4"/>
      <c r="G79" s="4"/>
      <c r="H79" s="4"/>
      <c r="I79" s="4"/>
    </row>
    <row r="80" spans="1:9" ht="12.75">
      <c r="A80" s="49"/>
      <c r="B80" s="4"/>
      <c r="C80" s="4"/>
      <c r="D80" s="4"/>
      <c r="E80" s="4"/>
      <c r="F80" s="4"/>
      <c r="G80" s="4"/>
      <c r="H80" s="4"/>
      <c r="I80" s="4"/>
    </row>
    <row r="81" spans="1:9" ht="12.75">
      <c r="A81" s="49"/>
      <c r="B81" s="4"/>
      <c r="C81" s="4"/>
      <c r="D81" s="4"/>
      <c r="E81" s="4"/>
      <c r="F81" s="4"/>
      <c r="G81" s="4"/>
      <c r="H81" s="4"/>
      <c r="I81" s="4"/>
    </row>
    <row r="82" spans="1:9" ht="12.75">
      <c r="A82" s="49"/>
      <c r="B82" s="4"/>
      <c r="C82" s="4"/>
      <c r="D82" s="4"/>
      <c r="E82" s="4"/>
      <c r="F82" s="4"/>
      <c r="G82" s="4"/>
      <c r="H82" s="4"/>
      <c r="I82" s="4"/>
    </row>
    <row r="83" spans="1:9" ht="12.75">
      <c r="A83" s="49"/>
      <c r="B83" s="4"/>
      <c r="C83" s="4"/>
      <c r="D83" s="4"/>
      <c r="E83" s="4"/>
      <c r="F83" s="4"/>
      <c r="G83" s="4"/>
      <c r="H83" s="4"/>
      <c r="I83" s="4"/>
    </row>
    <row r="84" spans="1:9" ht="12.75">
      <c r="A84" s="49"/>
      <c r="B84" s="4"/>
      <c r="C84" s="4"/>
      <c r="D84" s="4"/>
      <c r="E84" s="4"/>
      <c r="F84" s="4"/>
      <c r="G84" s="4"/>
      <c r="H84" s="4"/>
      <c r="I84" s="4"/>
    </row>
    <row r="85" spans="1:9" ht="12.75">
      <c r="A85" s="49"/>
      <c r="B85" s="4"/>
      <c r="C85" s="4"/>
      <c r="D85" s="4"/>
      <c r="E85" s="4"/>
      <c r="F85" s="4"/>
      <c r="G85" s="4"/>
      <c r="H85" s="4"/>
      <c r="I85" s="4"/>
    </row>
    <row r="86" spans="1:9" ht="12.75">
      <c r="A86" s="49"/>
      <c r="B86" s="4"/>
      <c r="C86" s="4"/>
      <c r="D86" s="4"/>
      <c r="E86" s="4"/>
      <c r="F86" s="4"/>
      <c r="G86" s="4"/>
      <c r="H86" s="4"/>
      <c r="I86" s="4"/>
    </row>
    <row r="87" spans="1:9" ht="12.75">
      <c r="A87" s="49"/>
      <c r="B87" s="4"/>
      <c r="C87" s="4"/>
      <c r="D87" s="4"/>
      <c r="E87" s="4"/>
      <c r="F87" s="4"/>
      <c r="G87" s="4"/>
      <c r="H87" s="4"/>
      <c r="I87" s="4"/>
    </row>
    <row r="88" spans="1:9" ht="12.75">
      <c r="A88" s="49"/>
      <c r="B88" s="4"/>
      <c r="C88" s="4"/>
      <c r="D88" s="4"/>
      <c r="E88" s="4"/>
      <c r="F88" s="4"/>
      <c r="G88" s="4"/>
      <c r="H88" s="4"/>
      <c r="I88" s="4"/>
    </row>
    <row r="89" spans="1:9" ht="12.75">
      <c r="A89" s="49"/>
      <c r="B89" s="4"/>
      <c r="C89" s="4"/>
      <c r="D89" s="4"/>
      <c r="E89" s="4"/>
      <c r="F89" s="4"/>
      <c r="G89" s="4"/>
      <c r="H89" s="4"/>
      <c r="I89" s="4"/>
    </row>
    <row r="90" spans="1:9" ht="12.75">
      <c r="A90" s="49"/>
      <c r="B90" s="4"/>
      <c r="C90" s="4"/>
      <c r="D90" s="4"/>
      <c r="E90" s="4"/>
      <c r="F90" s="4"/>
      <c r="G90" s="4"/>
      <c r="H90" s="4"/>
      <c r="I90" s="4"/>
    </row>
    <row r="91" spans="1:9" ht="12.75">
      <c r="A91" s="49"/>
      <c r="B91" s="4"/>
      <c r="C91" s="4"/>
      <c r="D91" s="4"/>
      <c r="E91" s="4"/>
      <c r="F91" s="4"/>
      <c r="G91" s="4"/>
      <c r="H91" s="4"/>
      <c r="I91" s="4"/>
    </row>
    <row r="92" spans="1:9" ht="12.75">
      <c r="A92" s="49"/>
      <c r="B92" s="4"/>
      <c r="C92" s="4"/>
      <c r="D92" s="4"/>
      <c r="E92" s="4"/>
      <c r="F92" s="4"/>
      <c r="G92" s="4"/>
      <c r="H92" s="4"/>
      <c r="I92" s="4"/>
    </row>
    <row r="93" spans="1:9" ht="12.75">
      <c r="A93" s="49"/>
      <c r="B93" s="4"/>
      <c r="C93" s="4"/>
      <c r="D93" s="4"/>
      <c r="E93" s="4"/>
      <c r="F93" s="4"/>
      <c r="G93" s="4"/>
      <c r="H93" s="4"/>
      <c r="I93" s="4"/>
    </row>
    <row r="94" spans="1:9" ht="12.75">
      <c r="A94" s="49"/>
      <c r="B94" s="4"/>
      <c r="C94" s="4"/>
      <c r="D94" s="4"/>
      <c r="E94" s="4"/>
      <c r="F94" s="4"/>
      <c r="G94" s="4"/>
      <c r="H94" s="4"/>
      <c r="I94" s="4"/>
    </row>
    <row r="95" spans="1:9" ht="12.75">
      <c r="A95" s="49"/>
      <c r="B95" s="4"/>
      <c r="C95" s="4"/>
      <c r="D95" s="4"/>
      <c r="E95" s="4"/>
      <c r="F95" s="4"/>
      <c r="G95" s="4"/>
      <c r="H95" s="4"/>
      <c r="I95" s="4"/>
    </row>
    <row r="96" spans="1:9" ht="12.75">
      <c r="A96" s="49"/>
      <c r="B96" s="4"/>
      <c r="C96" s="4"/>
      <c r="D96" s="4"/>
      <c r="E96" s="4"/>
      <c r="F96" s="4"/>
      <c r="G96" s="4"/>
      <c r="H96" s="4"/>
      <c r="I96" s="4"/>
    </row>
    <row r="97" spans="1:9" ht="12.75">
      <c r="A97" s="49"/>
      <c r="B97" s="4"/>
      <c r="C97" s="4"/>
      <c r="D97" s="4"/>
      <c r="E97" s="4"/>
      <c r="F97" s="4"/>
      <c r="G97" s="4"/>
      <c r="H97" s="4"/>
      <c r="I97" s="4"/>
    </row>
    <row r="98" spans="1:9" ht="12.75">
      <c r="A98" s="49"/>
      <c r="B98" s="4"/>
      <c r="C98" s="4"/>
      <c r="D98" s="4"/>
      <c r="E98" s="4"/>
      <c r="F98" s="4"/>
      <c r="G98" s="4"/>
      <c r="H98" s="4"/>
      <c r="I98" s="4"/>
    </row>
    <row r="99" spans="1:9" ht="12.75">
      <c r="A99" s="49"/>
      <c r="B99" s="4"/>
      <c r="C99" s="4"/>
      <c r="D99" s="4"/>
      <c r="E99" s="4"/>
      <c r="F99" s="4"/>
      <c r="G99" s="4"/>
      <c r="H99" s="4"/>
      <c r="I99" s="4"/>
    </row>
    <row r="100" spans="1:9" ht="12.75">
      <c r="A100" s="49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9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9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9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9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9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9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9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9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9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9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9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9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9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9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9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9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9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9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9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9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9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9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9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9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9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9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9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9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9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9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9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9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9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9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9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9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9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9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9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9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9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9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9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9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9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9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9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9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9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9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9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9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9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9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9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9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9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9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9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9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9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9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9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9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9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9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9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9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9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9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9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9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9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9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9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9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9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9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9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9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9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9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9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9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9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9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9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9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9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9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9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9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9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9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9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9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9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9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9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9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9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9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9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9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9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9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9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9"/>
      <c r="B208" s="4"/>
      <c r="C208" s="4"/>
      <c r="D208" s="4"/>
      <c r="E208" s="4"/>
      <c r="F208" s="4"/>
      <c r="G208" s="4"/>
      <c r="H208" s="4"/>
      <c r="I208" s="4"/>
    </row>
    <row r="209" spans="1:9" ht="12.75">
      <c r="A209" s="49"/>
      <c r="B209" s="4"/>
      <c r="C209" s="4"/>
      <c r="D209" s="4"/>
      <c r="E209" s="4"/>
      <c r="F209" s="4"/>
      <c r="G209" s="4"/>
      <c r="H209" s="4"/>
      <c r="I209" s="4"/>
    </row>
    <row r="210" spans="1:9" ht="12.75">
      <c r="A210" s="49"/>
      <c r="B210" s="4"/>
      <c r="C210" s="4"/>
      <c r="D210" s="4"/>
      <c r="E210" s="4"/>
      <c r="F210" s="4"/>
      <c r="G210" s="4"/>
      <c r="H210" s="4"/>
      <c r="I210" s="4"/>
    </row>
    <row r="211" spans="1:9" ht="12.75">
      <c r="A211" s="49"/>
      <c r="B211" s="4"/>
      <c r="C211" s="4"/>
      <c r="D211" s="4"/>
      <c r="E211" s="4"/>
      <c r="F211" s="4"/>
      <c r="G211" s="4"/>
      <c r="H211" s="4"/>
      <c r="I211" s="4"/>
    </row>
    <row r="212" spans="1:9" ht="12.75">
      <c r="A212" s="49"/>
      <c r="B212" s="4"/>
      <c r="C212" s="4"/>
      <c r="D212" s="4"/>
      <c r="E212" s="4"/>
      <c r="F212" s="4"/>
      <c r="G212" s="4"/>
      <c r="H212" s="4"/>
      <c r="I212" s="4"/>
    </row>
    <row r="213" spans="1:9" ht="12.75">
      <c r="A213" s="49"/>
      <c r="B213" s="4"/>
      <c r="C213" s="4"/>
      <c r="D213" s="4"/>
      <c r="E213" s="4"/>
      <c r="F213" s="4"/>
      <c r="G213" s="4"/>
      <c r="H213" s="4"/>
      <c r="I213" s="4"/>
    </row>
    <row r="214" spans="1:9" ht="12.75">
      <c r="A214" s="49"/>
      <c r="B214" s="4"/>
      <c r="C214" s="4"/>
      <c r="D214" s="4"/>
      <c r="E214" s="4"/>
      <c r="F214" s="4"/>
      <c r="G214" s="4"/>
      <c r="H214" s="4"/>
      <c r="I214" s="4"/>
    </row>
    <row r="215" spans="1:9" ht="12.75">
      <c r="A215" s="49"/>
      <c r="B215" s="4"/>
      <c r="C215" s="4"/>
      <c r="D215" s="4"/>
      <c r="E215" s="4"/>
      <c r="F215" s="4"/>
      <c r="G215" s="4"/>
      <c r="H215" s="4"/>
      <c r="I215" s="4"/>
    </row>
    <row r="216" spans="1:9" ht="12.75">
      <c r="A216" s="49"/>
      <c r="B216" s="4"/>
      <c r="C216" s="4"/>
      <c r="D216" s="4"/>
      <c r="E216" s="4"/>
      <c r="F216" s="4"/>
      <c r="G216" s="4"/>
      <c r="H216" s="4"/>
      <c r="I216" s="4"/>
    </row>
    <row r="217" spans="1:9" ht="12.75">
      <c r="A217" s="49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9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9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49"/>
      <c r="B220" s="4"/>
      <c r="C220" s="4"/>
      <c r="D220" s="4"/>
      <c r="E220" s="4"/>
      <c r="F220" s="4"/>
      <c r="G220" s="4"/>
      <c r="H220" s="4"/>
      <c r="I220" s="4"/>
    </row>
    <row r="221" spans="1:9" ht="12.75">
      <c r="A221" s="49"/>
      <c r="B221" s="4"/>
      <c r="C221" s="4"/>
      <c r="D221" s="4"/>
      <c r="E221" s="4"/>
      <c r="F221" s="4"/>
      <c r="G221" s="4"/>
      <c r="H221" s="4"/>
      <c r="I221" s="4"/>
    </row>
    <row r="222" spans="1:9" ht="12.75">
      <c r="A222" s="49"/>
      <c r="B222" s="4"/>
      <c r="C222" s="4"/>
      <c r="D222" s="4"/>
      <c r="E222" s="4"/>
      <c r="F222" s="4"/>
      <c r="G222" s="4"/>
      <c r="H222" s="4"/>
      <c r="I222" s="4"/>
    </row>
    <row r="223" spans="1:9" ht="12.75">
      <c r="A223" s="49"/>
      <c r="B223" s="4"/>
      <c r="C223" s="4"/>
      <c r="D223" s="4"/>
      <c r="E223" s="4"/>
      <c r="F223" s="4"/>
      <c r="G223" s="4"/>
      <c r="H223" s="4"/>
      <c r="I223" s="4"/>
    </row>
    <row r="224" spans="1:9" ht="12.75">
      <c r="A224" s="49"/>
      <c r="B224" s="4"/>
      <c r="C224" s="4"/>
      <c r="D224" s="4"/>
      <c r="E224" s="4"/>
      <c r="F224" s="4"/>
      <c r="G224" s="4"/>
      <c r="H224" s="4"/>
      <c r="I224" s="4"/>
    </row>
    <row r="225" spans="1:9" ht="12.75">
      <c r="A225" s="49"/>
      <c r="B225" s="4"/>
      <c r="C225" s="4"/>
      <c r="D225" s="4"/>
      <c r="E225" s="4"/>
      <c r="F225" s="4"/>
      <c r="G225" s="4"/>
      <c r="H225" s="4"/>
      <c r="I225" s="4"/>
    </row>
    <row r="226" spans="1:9" ht="12.75">
      <c r="A226" s="49"/>
      <c r="B226" s="4"/>
      <c r="C226" s="4"/>
      <c r="D226" s="4"/>
      <c r="E226" s="4"/>
      <c r="F226" s="4"/>
      <c r="G226" s="4"/>
      <c r="H226" s="4"/>
      <c r="I226" s="4"/>
    </row>
    <row r="227" spans="1:9" ht="12.75">
      <c r="A227" s="49"/>
      <c r="B227" s="4"/>
      <c r="C227" s="4"/>
      <c r="D227" s="4"/>
      <c r="E227" s="4"/>
      <c r="F227" s="4"/>
      <c r="G227" s="4"/>
      <c r="H227" s="4"/>
      <c r="I227" s="4"/>
    </row>
    <row r="228" spans="1:9" ht="12.75">
      <c r="A228" s="49"/>
      <c r="B228" s="4"/>
      <c r="C228" s="4"/>
      <c r="D228" s="4"/>
      <c r="E228" s="4"/>
      <c r="F228" s="4"/>
      <c r="G228" s="4"/>
      <c r="H228" s="4"/>
      <c r="I228" s="4"/>
    </row>
    <row r="229" spans="1:9" ht="12.75">
      <c r="A229" s="49"/>
      <c r="B229" s="4"/>
      <c r="C229" s="4"/>
      <c r="D229" s="4"/>
      <c r="E229" s="4"/>
      <c r="F229" s="4"/>
      <c r="G229" s="4"/>
      <c r="H229" s="4"/>
      <c r="I229" s="4"/>
    </row>
    <row r="230" spans="1:9" ht="12.75">
      <c r="A230" s="49"/>
      <c r="B230" s="4"/>
      <c r="C230" s="4"/>
      <c r="D230" s="4"/>
      <c r="E230" s="4"/>
      <c r="F230" s="4"/>
      <c r="G230" s="4"/>
      <c r="H230" s="4"/>
      <c r="I230" s="4"/>
    </row>
    <row r="231" spans="1:9" ht="12.75">
      <c r="A231" s="49"/>
      <c r="B231" s="4"/>
      <c r="C231" s="4"/>
      <c r="D231" s="4"/>
      <c r="E231" s="4"/>
      <c r="F231" s="4"/>
      <c r="G231" s="4"/>
      <c r="H231" s="4"/>
      <c r="I231" s="4"/>
    </row>
    <row r="232" spans="1:9" ht="12.75">
      <c r="A232" s="49"/>
      <c r="B232" s="4"/>
      <c r="C232" s="4"/>
      <c r="D232" s="4"/>
      <c r="E232" s="4"/>
      <c r="F232" s="4"/>
      <c r="G232" s="4"/>
      <c r="H232" s="4"/>
      <c r="I232" s="4"/>
    </row>
    <row r="233" spans="1:9" ht="12.75">
      <c r="A233" s="49"/>
      <c r="B233" s="4"/>
      <c r="C233" s="4"/>
      <c r="D233" s="4"/>
      <c r="E233" s="4"/>
      <c r="F233" s="4"/>
      <c r="G233" s="4"/>
      <c r="H233" s="4"/>
      <c r="I233" s="4"/>
    </row>
    <row r="234" spans="1:9" ht="12.75">
      <c r="A234" s="49"/>
      <c r="B234" s="4"/>
      <c r="C234" s="4"/>
      <c r="D234" s="4"/>
      <c r="E234" s="4"/>
      <c r="F234" s="4"/>
      <c r="G234" s="4"/>
      <c r="H234" s="4"/>
      <c r="I234" s="4"/>
    </row>
    <row r="235" spans="1:9" ht="12.75">
      <c r="A235" s="49"/>
      <c r="B235" s="4"/>
      <c r="C235" s="4"/>
      <c r="D235" s="4"/>
      <c r="E235" s="4"/>
      <c r="F235" s="4"/>
      <c r="G235" s="4"/>
      <c r="H235" s="4"/>
      <c r="I235" s="4"/>
    </row>
    <row r="236" spans="1:9" ht="12.75">
      <c r="A236" s="49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49"/>
      <c r="B237" s="4"/>
      <c r="C237" s="4"/>
      <c r="D237" s="4"/>
      <c r="E237" s="4"/>
      <c r="F237" s="4"/>
      <c r="G237" s="4"/>
      <c r="H237" s="4"/>
      <c r="I237" s="4"/>
    </row>
    <row r="238" spans="1:9" ht="12.75">
      <c r="A238" s="49"/>
      <c r="B238" s="4"/>
      <c r="C238" s="4"/>
      <c r="D238" s="4"/>
      <c r="E238" s="4"/>
      <c r="F238" s="4"/>
      <c r="G238" s="4"/>
      <c r="H238" s="4"/>
      <c r="I238" s="4"/>
    </row>
    <row r="239" spans="1:9" ht="12.75">
      <c r="A239" s="49"/>
      <c r="B239" s="4"/>
      <c r="C239" s="4"/>
      <c r="D239" s="4"/>
      <c r="E239" s="4"/>
      <c r="F239" s="4"/>
      <c r="G239" s="4"/>
      <c r="H239" s="4"/>
      <c r="I239" s="4"/>
    </row>
    <row r="240" spans="1:9" ht="12.75">
      <c r="A240" s="49"/>
      <c r="B240" s="4"/>
      <c r="C240" s="4"/>
      <c r="D240" s="4"/>
      <c r="E240" s="4"/>
      <c r="F240" s="4"/>
      <c r="G240" s="4"/>
      <c r="H240" s="4"/>
      <c r="I240" s="4"/>
    </row>
    <row r="241" spans="1:9" ht="12.75">
      <c r="A241" s="49"/>
      <c r="B241" s="4"/>
      <c r="C241" s="4"/>
      <c r="D241" s="4"/>
      <c r="E241" s="4"/>
      <c r="F241" s="4"/>
      <c r="G241" s="4"/>
      <c r="H241" s="4"/>
      <c r="I241" s="4"/>
    </row>
    <row r="242" spans="1:9" ht="12.75">
      <c r="A242" s="49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49"/>
      <c r="B243" s="4"/>
      <c r="C243" s="4"/>
      <c r="D243" s="4"/>
      <c r="E243" s="4"/>
      <c r="F243" s="4"/>
      <c r="G243" s="4"/>
      <c r="H243" s="4"/>
      <c r="I243" s="4"/>
    </row>
    <row r="244" spans="1:9" ht="12.75">
      <c r="A244" s="49"/>
      <c r="B244" s="4"/>
      <c r="C244" s="4"/>
      <c r="D244" s="4"/>
      <c r="E244" s="4"/>
      <c r="F244" s="4"/>
      <c r="G244" s="4"/>
      <c r="H244" s="4"/>
      <c r="I244" s="4"/>
    </row>
    <row r="245" spans="1:9" ht="12.75">
      <c r="A245" s="49"/>
      <c r="B245" s="4"/>
      <c r="C245" s="4"/>
      <c r="D245" s="4"/>
      <c r="E245" s="4"/>
      <c r="F245" s="4"/>
      <c r="G245" s="4"/>
      <c r="H245" s="4"/>
      <c r="I245" s="4"/>
    </row>
    <row r="246" spans="1:9" ht="12.75">
      <c r="A246" s="49"/>
      <c r="B246" s="4"/>
      <c r="C246" s="4"/>
      <c r="D246" s="4"/>
      <c r="E246" s="4"/>
      <c r="F246" s="4"/>
      <c r="G246" s="4"/>
      <c r="H246" s="4"/>
      <c r="I246" s="4"/>
    </row>
    <row r="247" spans="1:9" ht="12.75">
      <c r="A247" s="49"/>
      <c r="B247" s="4"/>
      <c r="C247" s="4"/>
      <c r="D247" s="4"/>
      <c r="E247" s="4"/>
      <c r="F247" s="4"/>
      <c r="G247" s="4"/>
      <c r="H247" s="4"/>
      <c r="I247" s="4"/>
    </row>
  </sheetData>
  <mergeCells count="59">
    <mergeCell ref="T12:U12"/>
    <mergeCell ref="A5:AG8"/>
    <mergeCell ref="C10:C13"/>
    <mergeCell ref="D10:D13"/>
    <mergeCell ref="E10:E13"/>
    <mergeCell ref="F10:F13"/>
    <mergeCell ref="G10:G13"/>
    <mergeCell ref="H10:H13"/>
    <mergeCell ref="I10:I13"/>
    <mergeCell ref="J10:J13"/>
    <mergeCell ref="I15:I16"/>
    <mergeCell ref="J15:J16"/>
    <mergeCell ref="K15:K16"/>
    <mergeCell ref="K10:K13"/>
    <mergeCell ref="L11:Q11"/>
    <mergeCell ref="L12:L13"/>
    <mergeCell ref="M12:M13"/>
    <mergeCell ref="N12:N13"/>
    <mergeCell ref="O12:O13"/>
    <mergeCell ref="P12:P13"/>
    <mergeCell ref="Q12:Q13"/>
    <mergeCell ref="A15:E16"/>
    <mergeCell ref="F15:F16"/>
    <mergeCell ref="G15:G16"/>
    <mergeCell ref="H15:H16"/>
    <mergeCell ref="L15:L16"/>
    <mergeCell ref="M15:M16"/>
    <mergeCell ref="N15:N16"/>
    <mergeCell ref="O15:O16"/>
    <mergeCell ref="V15:V16"/>
    <mergeCell ref="W15:W16"/>
    <mergeCell ref="P15:P16"/>
    <mergeCell ref="Q15:Q16"/>
    <mergeCell ref="R15:R16"/>
    <mergeCell ref="S15:S16"/>
    <mergeCell ref="AB15:AB16"/>
    <mergeCell ref="AC15:AC16"/>
    <mergeCell ref="A17:E17"/>
    <mergeCell ref="A59:I59"/>
    <mergeCell ref="X15:X16"/>
    <mergeCell ref="Y15:Y16"/>
    <mergeCell ref="Z15:Z16"/>
    <mergeCell ref="AA15:AA16"/>
    <mergeCell ref="T15:T16"/>
    <mergeCell ref="U15:U16"/>
    <mergeCell ref="L10:U10"/>
    <mergeCell ref="V10:AG10"/>
    <mergeCell ref="A10:A13"/>
    <mergeCell ref="B10:B13"/>
    <mergeCell ref="R11:U11"/>
    <mergeCell ref="V11:AG11"/>
    <mergeCell ref="V12:Y12"/>
    <mergeCell ref="Z12:AC12"/>
    <mergeCell ref="AD12:AG12"/>
    <mergeCell ref="R12:S12"/>
    <mergeCell ref="AD15:AD16"/>
    <mergeCell ref="AE15:AE16"/>
    <mergeCell ref="AF15:AF16"/>
    <mergeCell ref="AG15:AG16"/>
  </mergeCells>
  <printOptions/>
  <pageMargins left="0.75" right="0.75" top="1" bottom="1" header="0.5" footer="0.5"/>
  <pageSetup horizontalDpi="600" verticalDpi="600" orientation="landscape" paperSize="8" scale="50" r:id="rId1"/>
  <headerFooter alignWithMargins="0">
    <oddFooter>&amp;CStrona &amp;P z &amp;N</oddFooter>
  </headerFooter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a.piórkowska</cp:lastModifiedBy>
  <cp:lastPrinted>2006-05-02T12:47:17Z</cp:lastPrinted>
  <dcterms:created xsi:type="dcterms:W3CDTF">2005-10-07T09:48:19Z</dcterms:created>
  <dcterms:modified xsi:type="dcterms:W3CDTF">2006-05-08T08:24:49Z</dcterms:modified>
  <cp:category/>
  <cp:version/>
  <cp:contentType/>
  <cp:contentStatus/>
</cp:coreProperties>
</file>